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\Desktop\"/>
    </mc:Choice>
  </mc:AlternateContent>
  <xr:revisionPtr revIDLastSave="0" documentId="13_ncr:1_{FCD693B5-CA19-4358-A530-57030B889BD4}" xr6:coauthVersionLast="47" xr6:coauthVersionMax="47" xr10:uidLastSave="{00000000-0000-0000-0000-000000000000}"/>
  <bookViews>
    <workbookView xWindow="-98" yWindow="-98" windowWidth="20715" windowHeight="13276" firstSheet="12" activeTab="15" xr2:uid="{00000000-000D-0000-FFFF-FFFF00000000}"/>
  </bookViews>
  <sheets>
    <sheet name="Zusammenfassung" sheetId="21" r:id="rId1"/>
    <sheet name="S-Nebiker Kat. Erw. weibl." sheetId="20" r:id="rId2"/>
    <sheet name="S-Nebiker Kat. Erw. männl." sheetId="19" r:id="rId3"/>
    <sheet name="S-Nebiker Kat. A weibl." sheetId="14" r:id="rId4"/>
    <sheet name="S-Nebiker Kat. A männl." sheetId="13" r:id="rId5"/>
    <sheet name="S-Nebiker Kat. B weibl." sheetId="12" r:id="rId6"/>
    <sheet name="S-Nebiker Kat. B männl." sheetId="11" r:id="rId7"/>
    <sheet name="S-Nebiker Kat. C weibl." sheetId="10" r:id="rId8"/>
    <sheet name="S-Nebiker Kat. C männl." sheetId="9" r:id="rId9"/>
    <sheet name="S-Nebiker Kat. D weibl." sheetId="8" r:id="rId10"/>
    <sheet name="S-Nebiker Kat. D männl." sheetId="7" r:id="rId11"/>
    <sheet name="S-Nebiker Kat. E weibl." sheetId="17" r:id="rId12"/>
    <sheet name="S-Nebiker Kat. E männl." sheetId="6" r:id="rId13"/>
    <sheet name="S-Nebiker Kat. F weibl." sheetId="16" r:id="rId14"/>
    <sheet name="S-Nebiker Kat. F männl." sheetId="15" r:id="rId15"/>
    <sheet name="S-Nebiker Kat. Pföderi" sheetId="18" r:id="rId16"/>
  </sheets>
  <definedNames>
    <definedName name="_xlnm.Print_Titles" localSheetId="4">'S-Nebiker Kat. A männl.'!$5:$7</definedName>
    <definedName name="_xlnm.Print_Titles" localSheetId="3">'S-Nebiker Kat. A weibl.'!$5:$7</definedName>
    <definedName name="_xlnm.Print_Titles" localSheetId="6">'S-Nebiker Kat. B männl.'!$5:$7</definedName>
    <definedName name="_xlnm.Print_Titles" localSheetId="5">'S-Nebiker Kat. B weibl.'!$5:$7</definedName>
    <definedName name="_xlnm.Print_Titles" localSheetId="8">'S-Nebiker Kat. C männl.'!$5:$7</definedName>
    <definedName name="_xlnm.Print_Titles" localSheetId="7">'S-Nebiker Kat. C weibl.'!$5:$7</definedName>
    <definedName name="_xlnm.Print_Titles" localSheetId="10">'S-Nebiker Kat. D männl.'!$5:$7</definedName>
    <definedName name="_xlnm.Print_Titles" localSheetId="9">'S-Nebiker Kat. D weibl.'!$5:$7</definedName>
    <definedName name="_xlnm.Print_Titles" localSheetId="12">'S-Nebiker Kat. E männl.'!$5:$7</definedName>
    <definedName name="_xlnm.Print_Titles" localSheetId="11">'S-Nebiker Kat. E weibl.'!$5:$7</definedName>
    <definedName name="_xlnm.Print_Titles" localSheetId="2">'S-Nebiker Kat. Erw. männl.'!$5:$7</definedName>
    <definedName name="_xlnm.Print_Titles" localSheetId="1">'S-Nebiker Kat. Erw. weibl.'!$5:$7</definedName>
    <definedName name="_xlnm.Print_Titles" localSheetId="14">'S-Nebiker Kat. F männl.'!$5:$7</definedName>
    <definedName name="_xlnm.Print_Titles" localSheetId="13">'S-Nebiker Kat. F weibl.'!$5:$7</definedName>
    <definedName name="_xlnm.Print_Titles" localSheetId="15">'S-Nebiker Kat. Pföderi'!$5:$7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5" l="1"/>
  <c r="F14" i="6"/>
  <c r="A11" i="21"/>
  <c r="A128" i="21" l="1"/>
  <c r="A119" i="21"/>
  <c r="A110" i="21"/>
  <c r="A101" i="21"/>
  <c r="A92" i="21"/>
  <c r="A83" i="21"/>
  <c r="A74" i="21"/>
  <c r="A65" i="21"/>
  <c r="A56" i="21"/>
  <c r="F8" i="11" l="1"/>
  <c r="F9" i="11"/>
  <c r="F10" i="11"/>
  <c r="A47" i="21"/>
  <c r="A38" i="21"/>
  <c r="A29" i="21"/>
  <c r="A20" i="21"/>
  <c r="F2" i="21"/>
  <c r="A2" i="21"/>
  <c r="F38" i="21" l="1"/>
  <c r="F74" i="21" s="1"/>
  <c r="F110" i="21" s="1"/>
  <c r="F29" i="21" l="1"/>
  <c r="F65" i="21" s="1"/>
  <c r="F101" i="21" s="1"/>
  <c r="F20" i="21"/>
  <c r="F56" i="21" s="1"/>
  <c r="F92" i="21" s="1"/>
  <c r="F128" i="21" s="1"/>
  <c r="F11" i="21"/>
  <c r="F47" i="21" s="1"/>
  <c r="F83" i="21" s="1"/>
  <c r="F119" i="21" s="1"/>
  <c r="F51" i="18" l="1"/>
  <c r="F50" i="18"/>
  <c r="F49" i="18"/>
  <c r="F52" i="15"/>
  <c r="F51" i="15"/>
  <c r="F50" i="15"/>
  <c r="F51" i="16"/>
  <c r="F50" i="16"/>
  <c r="F49" i="16"/>
  <c r="F49" i="6"/>
  <c r="F48" i="6"/>
  <c r="F47" i="6"/>
  <c r="F51" i="17"/>
  <c r="F50" i="17"/>
  <c r="F49" i="17"/>
  <c r="F51" i="7"/>
  <c r="F50" i="7"/>
  <c r="F49" i="7"/>
  <c r="F51" i="8"/>
  <c r="F50" i="8"/>
  <c r="F49" i="8"/>
  <c r="F51" i="9"/>
  <c r="F50" i="9"/>
  <c r="F49" i="9"/>
  <c r="F51" i="10"/>
  <c r="F50" i="10"/>
  <c r="F49" i="10"/>
  <c r="F50" i="11"/>
  <c r="F49" i="11"/>
  <c r="F48" i="11"/>
  <c r="F51" i="12"/>
  <c r="F50" i="12"/>
  <c r="F49" i="12"/>
  <c r="F53" i="13"/>
  <c r="F52" i="13"/>
  <c r="F51" i="13"/>
  <c r="F51" i="14"/>
  <c r="F50" i="14"/>
  <c r="F49" i="14"/>
  <c r="F54" i="20"/>
  <c r="F53" i="20"/>
  <c r="F52" i="20"/>
  <c r="F9" i="19"/>
  <c r="F67" i="12" l="1"/>
  <c r="F44" i="21" s="1"/>
  <c r="E67" i="12"/>
  <c r="E44" i="21" s="1"/>
  <c r="E66" i="12"/>
  <c r="E43" i="21" s="1"/>
  <c r="F66" i="12"/>
  <c r="F43" i="21" s="1"/>
  <c r="E67" i="16"/>
  <c r="E116" i="21" s="1"/>
  <c r="F67" i="16"/>
  <c r="F116" i="21" s="1"/>
  <c r="C56" i="9"/>
  <c r="F67" i="9"/>
  <c r="F71" i="21" s="1"/>
  <c r="E67" i="9"/>
  <c r="E71" i="21" s="1"/>
  <c r="E66" i="9"/>
  <c r="E70" i="21" s="1"/>
  <c r="F66" i="9"/>
  <c r="E67" i="7"/>
  <c r="E89" i="21" s="1"/>
  <c r="F67" i="7"/>
  <c r="F89" i="21" s="1"/>
  <c r="D67" i="14"/>
  <c r="D26" i="21" s="1"/>
  <c r="F67" i="14"/>
  <c r="F26" i="21" s="1"/>
  <c r="C67" i="14"/>
  <c r="C26" i="21" s="1"/>
  <c r="B67" i="14"/>
  <c r="B26" i="21" s="1"/>
  <c r="E67" i="14"/>
  <c r="E26" i="21" s="1"/>
  <c r="A67" i="14"/>
  <c r="A26" i="21" s="1"/>
  <c r="F66" i="14"/>
  <c r="F25" i="21" s="1"/>
  <c r="E66" i="14"/>
  <c r="E25" i="21" s="1"/>
  <c r="F67" i="17"/>
  <c r="F98" i="21" s="1"/>
  <c r="E67" i="17"/>
  <c r="E98" i="21" s="1"/>
  <c r="C55" i="11"/>
  <c r="F66" i="11"/>
  <c r="F53" i="21" s="1"/>
  <c r="E66" i="11"/>
  <c r="E53" i="21" s="1"/>
  <c r="E65" i="11"/>
  <c r="E52" i="21" s="1"/>
  <c r="F65" i="11"/>
  <c r="F52" i="21" s="1"/>
  <c r="E68" i="15"/>
  <c r="E125" i="21" s="1"/>
  <c r="F68" i="15"/>
  <c r="F125" i="21" s="1"/>
  <c r="F67" i="8"/>
  <c r="F80" i="21" s="1"/>
  <c r="E67" i="8"/>
  <c r="E80" i="21" s="1"/>
  <c r="E69" i="13"/>
  <c r="F69" i="13"/>
  <c r="F35" i="21" s="1"/>
  <c r="E68" i="13"/>
  <c r="E34" i="21" s="1"/>
  <c r="F68" i="13"/>
  <c r="F34" i="21" s="1"/>
  <c r="E65" i="6"/>
  <c r="F65" i="6"/>
  <c r="F107" i="21" s="1"/>
  <c r="E67" i="10"/>
  <c r="E62" i="21" s="1"/>
  <c r="F67" i="10"/>
  <c r="F62" i="21" s="1"/>
  <c r="E66" i="10"/>
  <c r="E61" i="21" s="1"/>
  <c r="F66" i="10"/>
  <c r="F61" i="21" s="1"/>
  <c r="E67" i="18"/>
  <c r="E134" i="21" s="1"/>
  <c r="F67" i="18"/>
  <c r="F134" i="21" s="1"/>
  <c r="F70" i="20"/>
  <c r="F8" i="21" s="1"/>
  <c r="E70" i="20"/>
  <c r="E8" i="21" s="1"/>
  <c r="F69" i="20"/>
  <c r="F7" i="21" s="1"/>
  <c r="E69" i="20"/>
  <c r="E7" i="21" s="1"/>
  <c r="F66" i="18"/>
  <c r="F133" i="21" s="1"/>
  <c r="E66" i="18"/>
  <c r="E133" i="21" s="1"/>
  <c r="C57" i="15"/>
  <c r="F67" i="15"/>
  <c r="F124" i="21" s="1"/>
  <c r="E67" i="15"/>
  <c r="E124" i="21" s="1"/>
  <c r="F66" i="16"/>
  <c r="F115" i="21" s="1"/>
  <c r="E66" i="16"/>
  <c r="E115" i="21" s="1"/>
  <c r="C54" i="6"/>
  <c r="E64" i="6"/>
  <c r="E106" i="21" s="1"/>
  <c r="F64" i="6"/>
  <c r="F106" i="21" s="1"/>
  <c r="C56" i="17"/>
  <c r="F66" i="17"/>
  <c r="F97" i="21" s="1"/>
  <c r="E66" i="17"/>
  <c r="E97" i="21" s="1"/>
  <c r="C56" i="7"/>
  <c r="E66" i="7"/>
  <c r="E88" i="21" s="1"/>
  <c r="F66" i="7"/>
  <c r="F88" i="21" s="1"/>
  <c r="C56" i="8"/>
  <c r="E66" i="8"/>
  <c r="E79" i="21" s="1"/>
  <c r="F66" i="8"/>
  <c r="F79" i="21" s="1"/>
  <c r="C56" i="18"/>
  <c r="C56" i="16"/>
  <c r="C56" i="10"/>
  <c r="F63" i="6"/>
  <c r="F105" i="21" s="1"/>
  <c r="E63" i="6"/>
  <c r="E105" i="21" s="1"/>
  <c r="E107" i="21"/>
  <c r="F65" i="17"/>
  <c r="F96" i="21" s="1"/>
  <c r="E65" i="17"/>
  <c r="E96" i="21" s="1"/>
  <c r="F65" i="7"/>
  <c r="F87" i="21" s="1"/>
  <c r="E65" i="7"/>
  <c r="E87" i="21" s="1"/>
  <c r="F65" i="8"/>
  <c r="F78" i="21" s="1"/>
  <c r="E65" i="8"/>
  <c r="E78" i="21" s="1"/>
  <c r="F65" i="9"/>
  <c r="F69" i="21" s="1"/>
  <c r="E65" i="9"/>
  <c r="E69" i="21" s="1"/>
  <c r="F70" i="21"/>
  <c r="F65" i="18"/>
  <c r="F132" i="21" s="1"/>
  <c r="E65" i="18"/>
  <c r="E132" i="21" s="1"/>
  <c r="E64" i="11"/>
  <c r="E51" i="21" s="1"/>
  <c r="F64" i="11"/>
  <c r="F51" i="21" s="1"/>
  <c r="E66" i="15"/>
  <c r="E123" i="21" s="1"/>
  <c r="F66" i="15"/>
  <c r="F123" i="21" s="1"/>
  <c r="E65" i="10"/>
  <c r="E60" i="21" s="1"/>
  <c r="F65" i="10"/>
  <c r="F60" i="21" s="1"/>
  <c r="F65" i="16"/>
  <c r="F114" i="21" s="1"/>
  <c r="E65" i="16"/>
  <c r="E114" i="21" s="1"/>
  <c r="F65" i="12"/>
  <c r="F42" i="21" s="1"/>
  <c r="E65" i="12"/>
  <c r="E42" i="21" s="1"/>
  <c r="C56" i="12"/>
  <c r="F67" i="13"/>
  <c r="F33" i="21" s="1"/>
  <c r="C58" i="13"/>
  <c r="E67" i="13"/>
  <c r="E33" i="21" s="1"/>
  <c r="E35" i="21"/>
  <c r="C56" i="14"/>
  <c r="F65" i="14"/>
  <c r="F24" i="21" s="1"/>
  <c r="E65" i="14"/>
  <c r="E24" i="21" s="1"/>
  <c r="F68" i="20"/>
  <c r="F6" i="21" s="1"/>
  <c r="E68" i="20"/>
  <c r="E6" i="21" s="1"/>
  <c r="F8" i="19" l="1"/>
  <c r="F8" i="20"/>
  <c r="F9" i="20"/>
  <c r="F10" i="20"/>
  <c r="F11" i="20"/>
  <c r="A57" i="20"/>
  <c r="C59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19"/>
  <c r="A57" i="19"/>
  <c r="F54" i="19"/>
  <c r="F53" i="19"/>
  <c r="F52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0" i="19"/>
  <c r="A54" i="20" l="1"/>
  <c r="C70" i="19"/>
  <c r="E70" i="19"/>
  <c r="E17" i="21" s="1"/>
  <c r="B70" i="19"/>
  <c r="D70" i="19"/>
  <c r="A70" i="19"/>
  <c r="F70" i="19"/>
  <c r="F17" i="21" s="1"/>
  <c r="D68" i="19"/>
  <c r="D15" i="21" s="1"/>
  <c r="E69" i="19"/>
  <c r="E16" i="21" s="1"/>
  <c r="F69" i="19"/>
  <c r="F16" i="21" s="1"/>
  <c r="C52" i="19"/>
  <c r="C68" i="19" s="1"/>
  <c r="D53" i="19"/>
  <c r="D69" i="19" s="1"/>
  <c r="D16" i="21" s="1"/>
  <c r="A54" i="19"/>
  <c r="B53" i="19"/>
  <c r="B69" i="19" s="1"/>
  <c r="D52" i="19"/>
  <c r="A53" i="19"/>
  <c r="A69" i="19" s="1"/>
  <c r="C54" i="19"/>
  <c r="B54" i="19"/>
  <c r="C53" i="19"/>
  <c r="C69" i="19" s="1"/>
  <c r="D54" i="19"/>
  <c r="C54" i="20"/>
  <c r="D53" i="20"/>
  <c r="D69" i="20" s="1"/>
  <c r="D7" i="21" s="1"/>
  <c r="D54" i="20"/>
  <c r="A53" i="20"/>
  <c r="A69" i="20" s="1"/>
  <c r="A7" i="21" s="1"/>
  <c r="D52" i="20"/>
  <c r="B53" i="20"/>
  <c r="B69" i="20" s="1"/>
  <c r="B7" i="21" s="1"/>
  <c r="B54" i="20"/>
  <c r="C53" i="20"/>
  <c r="C69" i="20" s="1"/>
  <c r="C7" i="21" s="1"/>
  <c r="E68" i="19"/>
  <c r="E15" i="21" s="1"/>
  <c r="C59" i="19"/>
  <c r="F68" i="19"/>
  <c r="F15" i="21" s="1"/>
  <c r="C52" i="20"/>
  <c r="C70" i="20" s="1"/>
  <c r="C8" i="21" s="1"/>
  <c r="B52" i="20"/>
  <c r="A52" i="20"/>
  <c r="A52" i="19"/>
  <c r="A68" i="19" s="1"/>
  <c r="B52" i="19"/>
  <c r="B68" i="19" s="1"/>
  <c r="A54" i="18"/>
  <c r="D40" i="18"/>
  <c r="D41" i="18"/>
  <c r="D42" i="18"/>
  <c r="D43" i="18"/>
  <c r="D44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D40" i="17"/>
  <c r="D41" i="17"/>
  <c r="D42" i="17"/>
  <c r="D43" i="17"/>
  <c r="D44" i="17"/>
  <c r="A54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D40" i="16"/>
  <c r="D41" i="16"/>
  <c r="D42" i="16"/>
  <c r="D43" i="16"/>
  <c r="D44" i="16"/>
  <c r="A54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D41" i="15"/>
  <c r="D42" i="15"/>
  <c r="D43" i="15"/>
  <c r="D44" i="15"/>
  <c r="D45" i="15"/>
  <c r="A55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9" i="15"/>
  <c r="F8" i="15"/>
  <c r="A54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A56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D40" i="12"/>
  <c r="D41" i="12"/>
  <c r="D42" i="12"/>
  <c r="D43" i="12"/>
  <c r="D44" i="12"/>
  <c r="A54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D39" i="11"/>
  <c r="D40" i="11"/>
  <c r="D41" i="11"/>
  <c r="D42" i="11"/>
  <c r="D43" i="11"/>
  <c r="A53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D40" i="10"/>
  <c r="D41" i="10"/>
  <c r="D42" i="10"/>
  <c r="D43" i="10"/>
  <c r="D44" i="10"/>
  <c r="A54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D40" i="9"/>
  <c r="D41" i="9"/>
  <c r="D42" i="9"/>
  <c r="D43" i="9"/>
  <c r="D44" i="9"/>
  <c r="A54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A54" i="8"/>
  <c r="F44" i="8"/>
  <c r="D44" i="8"/>
  <c r="F43" i="8"/>
  <c r="D43" i="8"/>
  <c r="F42" i="8"/>
  <c r="D42" i="8"/>
  <c r="F41" i="8"/>
  <c r="D41" i="8"/>
  <c r="F40" i="8"/>
  <c r="D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D40" i="7"/>
  <c r="D41" i="7"/>
  <c r="D42" i="7"/>
  <c r="D43" i="7"/>
  <c r="D44" i="7"/>
  <c r="A52" i="6"/>
  <c r="A54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A68" i="20" l="1"/>
  <c r="A6" i="21" s="1"/>
  <c r="A70" i="20"/>
  <c r="A8" i="21" s="1"/>
  <c r="B68" i="20"/>
  <c r="B6" i="21" s="1"/>
  <c r="B70" i="20"/>
  <c r="B8" i="21" s="1"/>
  <c r="D68" i="20"/>
  <c r="D6" i="21" s="1"/>
  <c r="D70" i="20"/>
  <c r="D8" i="21" s="1"/>
  <c r="D53" i="13"/>
  <c r="D69" i="13" s="1"/>
  <c r="D35" i="21" s="1"/>
  <c r="D52" i="13"/>
  <c r="D68" i="13" s="1"/>
  <c r="D34" i="21" s="1"/>
  <c r="D51" i="13"/>
  <c r="D67" i="13" s="1"/>
  <c r="D33" i="21" s="1"/>
  <c r="A49" i="14"/>
  <c r="D50" i="14"/>
  <c r="D66" i="14" s="1"/>
  <c r="D51" i="14"/>
  <c r="D49" i="14"/>
  <c r="D65" i="14" s="1"/>
  <c r="D24" i="21" s="1"/>
  <c r="A17" i="21"/>
  <c r="B15" i="21"/>
  <c r="A15" i="21"/>
  <c r="D17" i="21"/>
  <c r="B17" i="21"/>
  <c r="C15" i="21"/>
  <c r="C17" i="21"/>
  <c r="B16" i="21"/>
  <c r="A16" i="21"/>
  <c r="D50" i="18"/>
  <c r="D66" i="18" s="1"/>
  <c r="D133" i="21" s="1"/>
  <c r="C51" i="18"/>
  <c r="C67" i="18" s="1"/>
  <c r="C50" i="18"/>
  <c r="C66" i="18" s="1"/>
  <c r="C133" i="21" s="1"/>
  <c r="D51" i="18"/>
  <c r="D67" i="18" s="1"/>
  <c r="D134" i="21" s="1"/>
  <c r="B51" i="18"/>
  <c r="B67" i="18" s="1"/>
  <c r="A50" i="18"/>
  <c r="A66" i="18" s="1"/>
  <c r="A133" i="21" s="1"/>
  <c r="B50" i="18"/>
  <c r="B66" i="18" s="1"/>
  <c r="B133" i="21" s="1"/>
  <c r="D49" i="18"/>
  <c r="D65" i="18" s="1"/>
  <c r="D132" i="21" s="1"/>
  <c r="A51" i="18"/>
  <c r="A67" i="18" s="1"/>
  <c r="D51" i="15"/>
  <c r="D67" i="15" s="1"/>
  <c r="D124" i="21" s="1"/>
  <c r="C52" i="15"/>
  <c r="B51" i="15"/>
  <c r="B67" i="15" s="1"/>
  <c r="B124" i="21" s="1"/>
  <c r="B52" i="15"/>
  <c r="B68" i="15" s="1"/>
  <c r="B125" i="21" s="1"/>
  <c r="A51" i="15"/>
  <c r="A67" i="15" s="1"/>
  <c r="A124" i="21" s="1"/>
  <c r="D52" i="15"/>
  <c r="D68" i="15" s="1"/>
  <c r="C51" i="15"/>
  <c r="C67" i="15" s="1"/>
  <c r="C124" i="21" s="1"/>
  <c r="A52" i="15"/>
  <c r="D50" i="15"/>
  <c r="D66" i="15" s="1"/>
  <c r="D123" i="21" s="1"/>
  <c r="A51" i="16"/>
  <c r="D49" i="16"/>
  <c r="D66" i="16" s="1"/>
  <c r="D115" i="21" s="1"/>
  <c r="A50" i="16"/>
  <c r="A67" i="16" s="1"/>
  <c r="A116" i="21" s="1"/>
  <c r="D50" i="16"/>
  <c r="D67" i="16" s="1"/>
  <c r="D116" i="21" s="1"/>
  <c r="B50" i="16"/>
  <c r="B67" i="16" s="1"/>
  <c r="B116" i="21" s="1"/>
  <c r="D51" i="16"/>
  <c r="D65" i="16" s="1"/>
  <c r="D114" i="21" s="1"/>
  <c r="B51" i="16"/>
  <c r="C50" i="16"/>
  <c r="C51" i="16"/>
  <c r="C65" i="16" s="1"/>
  <c r="C114" i="21" s="1"/>
  <c r="B50" i="17"/>
  <c r="B67" i="17" s="1"/>
  <c r="B98" i="21" s="1"/>
  <c r="C50" i="17"/>
  <c r="C67" i="17" s="1"/>
  <c r="C98" i="21" s="1"/>
  <c r="C51" i="17"/>
  <c r="C66" i="17" s="1"/>
  <c r="A51" i="17"/>
  <c r="A66" i="17" s="1"/>
  <c r="D51" i="17"/>
  <c r="D66" i="17" s="1"/>
  <c r="D97" i="21" s="1"/>
  <c r="B51" i="17"/>
  <c r="B66" i="17" s="1"/>
  <c r="D49" i="17"/>
  <c r="D65" i="17" s="1"/>
  <c r="D96" i="21" s="1"/>
  <c r="A50" i="17"/>
  <c r="A67" i="17" s="1"/>
  <c r="A98" i="21" s="1"/>
  <c r="D50" i="17"/>
  <c r="D67" i="17" s="1"/>
  <c r="D98" i="21" s="1"/>
  <c r="D49" i="7"/>
  <c r="D66" i="7" s="1"/>
  <c r="D50" i="7"/>
  <c r="D65" i="7" s="1"/>
  <c r="D87" i="21" s="1"/>
  <c r="C50" i="7"/>
  <c r="B51" i="7"/>
  <c r="B67" i="7" s="1"/>
  <c r="B89" i="21" s="1"/>
  <c r="D51" i="7"/>
  <c r="D67" i="7" s="1"/>
  <c r="D89" i="21" s="1"/>
  <c r="C51" i="7"/>
  <c r="C67" i="7" s="1"/>
  <c r="C89" i="21" s="1"/>
  <c r="A51" i="7"/>
  <c r="A67" i="7" s="1"/>
  <c r="A89" i="21" s="1"/>
  <c r="B50" i="7"/>
  <c r="A50" i="7"/>
  <c r="D49" i="8"/>
  <c r="D65" i="8" s="1"/>
  <c r="D78" i="21" s="1"/>
  <c r="C51" i="8"/>
  <c r="C67" i="8" s="1"/>
  <c r="C80" i="21" s="1"/>
  <c r="D51" i="8"/>
  <c r="D67" i="8" s="1"/>
  <c r="D80" i="21" s="1"/>
  <c r="B51" i="8"/>
  <c r="B67" i="8" s="1"/>
  <c r="B80" i="21" s="1"/>
  <c r="C50" i="8"/>
  <c r="C66" i="8" s="1"/>
  <c r="C79" i="21" s="1"/>
  <c r="A51" i="8"/>
  <c r="A67" i="8" s="1"/>
  <c r="A80" i="21" s="1"/>
  <c r="D50" i="8"/>
  <c r="D66" i="8" s="1"/>
  <c r="D79" i="21" s="1"/>
  <c r="B50" i="8"/>
  <c r="B66" i="8" s="1"/>
  <c r="B79" i="21" s="1"/>
  <c r="A50" i="8"/>
  <c r="A66" i="8" s="1"/>
  <c r="A79" i="21" s="1"/>
  <c r="A51" i="9"/>
  <c r="A67" i="9" s="1"/>
  <c r="A71" i="21" s="1"/>
  <c r="C50" i="9"/>
  <c r="C66" i="9" s="1"/>
  <c r="B51" i="9"/>
  <c r="B67" i="9" s="1"/>
  <c r="B71" i="21" s="1"/>
  <c r="D51" i="9"/>
  <c r="D67" i="9" s="1"/>
  <c r="D71" i="21" s="1"/>
  <c r="D50" i="9"/>
  <c r="D66" i="9" s="1"/>
  <c r="D70" i="21" s="1"/>
  <c r="C51" i="9"/>
  <c r="C67" i="9" s="1"/>
  <c r="C71" i="21" s="1"/>
  <c r="B50" i="9"/>
  <c r="B66" i="9" s="1"/>
  <c r="A50" i="9"/>
  <c r="A66" i="9" s="1"/>
  <c r="D49" i="9"/>
  <c r="D65" i="9" s="1"/>
  <c r="D69" i="21" s="1"/>
  <c r="A50" i="10"/>
  <c r="A67" i="10" s="1"/>
  <c r="A62" i="21" s="1"/>
  <c r="C51" i="10"/>
  <c r="C66" i="10" s="1"/>
  <c r="C50" i="10"/>
  <c r="C67" i="10" s="1"/>
  <c r="C62" i="21" s="1"/>
  <c r="D49" i="10"/>
  <c r="D65" i="10" s="1"/>
  <c r="D60" i="21" s="1"/>
  <c r="B50" i="10"/>
  <c r="B67" i="10" s="1"/>
  <c r="B62" i="21" s="1"/>
  <c r="D51" i="10"/>
  <c r="D66" i="10" s="1"/>
  <c r="D61" i="21" s="1"/>
  <c r="D50" i="10"/>
  <c r="D67" i="10" s="1"/>
  <c r="D62" i="21" s="1"/>
  <c r="B51" i="10"/>
  <c r="B66" i="10" s="1"/>
  <c r="A51" i="10"/>
  <c r="A66" i="10" s="1"/>
  <c r="B49" i="11"/>
  <c r="B66" i="11" s="1"/>
  <c r="B53" i="21" s="1"/>
  <c r="C49" i="11"/>
  <c r="C66" i="11" s="1"/>
  <c r="C53" i="21" s="1"/>
  <c r="C50" i="11"/>
  <c r="A49" i="11"/>
  <c r="A66" i="11" s="1"/>
  <c r="A53" i="21" s="1"/>
  <c r="D48" i="11"/>
  <c r="D65" i="11" s="1"/>
  <c r="D52" i="21" s="1"/>
  <c r="D49" i="11"/>
  <c r="D66" i="11" s="1"/>
  <c r="D53" i="21" s="1"/>
  <c r="D50" i="11"/>
  <c r="D64" i="11" s="1"/>
  <c r="D51" i="21" s="1"/>
  <c r="B50" i="11"/>
  <c r="A50" i="11"/>
  <c r="B50" i="12"/>
  <c r="B66" i="12" s="1"/>
  <c r="B43" i="21" s="1"/>
  <c r="B51" i="12"/>
  <c r="B67" i="12" s="1"/>
  <c r="B44" i="21" s="1"/>
  <c r="D50" i="12"/>
  <c r="D66" i="12" s="1"/>
  <c r="D43" i="21" s="1"/>
  <c r="D51" i="12"/>
  <c r="D67" i="12" s="1"/>
  <c r="D44" i="21" s="1"/>
  <c r="C50" i="12"/>
  <c r="C66" i="12" s="1"/>
  <c r="C43" i="21" s="1"/>
  <c r="D49" i="12"/>
  <c r="D65" i="12" s="1"/>
  <c r="D42" i="21" s="1"/>
  <c r="C51" i="12"/>
  <c r="C67" i="12" s="1"/>
  <c r="A50" i="12"/>
  <c r="A66" i="12" s="1"/>
  <c r="A43" i="21" s="1"/>
  <c r="A51" i="12"/>
  <c r="A67" i="12" s="1"/>
  <c r="A44" i="21" s="1"/>
  <c r="B53" i="13"/>
  <c r="B69" i="13" s="1"/>
  <c r="B35" i="21" s="1"/>
  <c r="B52" i="13"/>
  <c r="B68" i="13" s="1"/>
  <c r="B34" i="21" s="1"/>
  <c r="C53" i="13"/>
  <c r="C69" i="13" s="1"/>
  <c r="C35" i="21" s="1"/>
  <c r="C52" i="13"/>
  <c r="C68" i="13" s="1"/>
  <c r="C34" i="21" s="1"/>
  <c r="A52" i="13"/>
  <c r="A68" i="13" s="1"/>
  <c r="A34" i="21" s="1"/>
  <c r="A53" i="13"/>
  <c r="A69" i="13" s="1"/>
  <c r="A35" i="21" s="1"/>
  <c r="A51" i="14"/>
  <c r="B51" i="14"/>
  <c r="C51" i="14"/>
  <c r="A50" i="14"/>
  <c r="A66" i="14" s="1"/>
  <c r="B50" i="14"/>
  <c r="B66" i="14" s="1"/>
  <c r="C50" i="14"/>
  <c r="C66" i="14" s="1"/>
  <c r="C49" i="9"/>
  <c r="B49" i="9"/>
  <c r="A49" i="9"/>
  <c r="A65" i="9" s="1"/>
  <c r="A69" i="21" s="1"/>
  <c r="C49" i="17"/>
  <c r="B49" i="17"/>
  <c r="A49" i="17"/>
  <c r="B49" i="7"/>
  <c r="B66" i="7" s="1"/>
  <c r="B88" i="21" s="1"/>
  <c r="D88" i="21"/>
  <c r="A49" i="7"/>
  <c r="C49" i="7"/>
  <c r="D125" i="21"/>
  <c r="C50" i="15"/>
  <c r="C66" i="15" s="1"/>
  <c r="C123" i="21" s="1"/>
  <c r="B50" i="15"/>
  <c r="B66" i="15" s="1"/>
  <c r="B123" i="21" s="1"/>
  <c r="A50" i="15"/>
  <c r="A66" i="15" s="1"/>
  <c r="A123" i="21" s="1"/>
  <c r="C49" i="10"/>
  <c r="C65" i="10"/>
  <c r="C60" i="21" s="1"/>
  <c r="B49" i="10"/>
  <c r="A49" i="10"/>
  <c r="C65" i="18"/>
  <c r="C132" i="21" s="1"/>
  <c r="C49" i="18"/>
  <c r="B49" i="18"/>
  <c r="A49" i="18"/>
  <c r="C49" i="16"/>
  <c r="B65" i="16"/>
  <c r="B114" i="21" s="1"/>
  <c r="B49" i="16"/>
  <c r="A49" i="16"/>
  <c r="A65" i="16"/>
  <c r="A114" i="21" s="1"/>
  <c r="A49" i="8"/>
  <c r="A65" i="8" s="1"/>
  <c r="A78" i="21" s="1"/>
  <c r="C49" i="8"/>
  <c r="C65" i="8" s="1"/>
  <c r="C78" i="21" s="1"/>
  <c r="B49" i="8"/>
  <c r="B65" i="8" s="1"/>
  <c r="B78" i="21" s="1"/>
  <c r="C48" i="11"/>
  <c r="C64" i="11"/>
  <c r="C51" i="21" s="1"/>
  <c r="B48" i="11"/>
  <c r="A48" i="11"/>
  <c r="B64" i="11"/>
  <c r="B51" i="21" s="1"/>
  <c r="A64" i="11"/>
  <c r="A51" i="21" s="1"/>
  <c r="B59" i="19"/>
  <c r="A59" i="19"/>
  <c r="C16" i="21"/>
  <c r="A59" i="20"/>
  <c r="B59" i="20"/>
  <c r="C68" i="20"/>
  <c r="C6" i="21" s="1"/>
  <c r="C49" i="12"/>
  <c r="C44" i="21"/>
  <c r="B49" i="12"/>
  <c r="B65" i="12" s="1"/>
  <c r="B42" i="21" s="1"/>
  <c r="A49" i="12"/>
  <c r="A65" i="12" s="1"/>
  <c r="A42" i="21" s="1"/>
  <c r="A51" i="13"/>
  <c r="A67" i="13" s="1"/>
  <c r="A33" i="21" s="1"/>
  <c r="C51" i="13"/>
  <c r="B51" i="13"/>
  <c r="B67" i="13" s="1"/>
  <c r="B33" i="21" s="1"/>
  <c r="A65" i="14"/>
  <c r="A24" i="21" s="1"/>
  <c r="C49" i="14"/>
  <c r="B49" i="14"/>
  <c r="B65" i="14" s="1"/>
  <c r="B24" i="21" s="1"/>
  <c r="C134" i="21" l="1"/>
  <c r="C97" i="21"/>
  <c r="C61" i="21"/>
  <c r="A134" i="21"/>
  <c r="B134" i="21"/>
  <c r="B70" i="21"/>
  <c r="A61" i="21"/>
  <c r="A97" i="21"/>
  <c r="B97" i="21"/>
  <c r="C70" i="21"/>
  <c r="A65" i="18"/>
  <c r="A132" i="21" s="1"/>
  <c r="B61" i="21"/>
  <c r="C65" i="9"/>
  <c r="C69" i="21" s="1"/>
  <c r="B65" i="9"/>
  <c r="B69" i="21" s="1"/>
  <c r="B65" i="18"/>
  <c r="B132" i="21" s="1"/>
  <c r="A65" i="10"/>
  <c r="A60" i="21" s="1"/>
  <c r="C65" i="17"/>
  <c r="C96" i="21" s="1"/>
  <c r="B65" i="11"/>
  <c r="B52" i="21" s="1"/>
  <c r="C65" i="11"/>
  <c r="C52" i="21" s="1"/>
  <c r="C68" i="15"/>
  <c r="C125" i="21" s="1"/>
  <c r="B65" i="10"/>
  <c r="B60" i="21" s="1"/>
  <c r="A65" i="17"/>
  <c r="A96" i="21" s="1"/>
  <c r="A68" i="15"/>
  <c r="A125" i="21" s="1"/>
  <c r="A65" i="11"/>
  <c r="A52" i="21" s="1"/>
  <c r="C65" i="7"/>
  <c r="C87" i="21" s="1"/>
  <c r="C66" i="7"/>
  <c r="C88" i="21" s="1"/>
  <c r="A65" i="7"/>
  <c r="A87" i="21" s="1"/>
  <c r="A66" i="7"/>
  <c r="A88" i="21" s="1"/>
  <c r="B65" i="17"/>
  <c r="B96" i="21" s="1"/>
  <c r="C67" i="16"/>
  <c r="C116" i="21" s="1"/>
  <c r="B65" i="7"/>
  <c r="B87" i="21" s="1"/>
  <c r="A70" i="21"/>
  <c r="C66" i="16"/>
  <c r="C115" i="21" s="1"/>
  <c r="A66" i="16"/>
  <c r="A115" i="21" s="1"/>
  <c r="B66" i="16"/>
  <c r="B115" i="21" s="1"/>
  <c r="C25" i="21"/>
  <c r="B25" i="21"/>
  <c r="D25" i="21"/>
  <c r="A25" i="21"/>
  <c r="B56" i="9"/>
  <c r="A56" i="9"/>
  <c r="A56" i="10"/>
  <c r="B56" i="10"/>
  <c r="B56" i="17"/>
  <c r="A56" i="17"/>
  <c r="B56" i="18"/>
  <c r="A56" i="18"/>
  <c r="A56" i="8"/>
  <c r="B56" i="8"/>
  <c r="B57" i="15"/>
  <c r="A57" i="15"/>
  <c r="B56" i="7"/>
  <c r="A56" i="7"/>
  <c r="B56" i="16"/>
  <c r="A56" i="16"/>
  <c r="A55" i="11"/>
  <c r="B55" i="11"/>
  <c r="B56" i="12"/>
  <c r="A56" i="12"/>
  <c r="C65" i="12"/>
  <c r="C42" i="21" s="1"/>
  <c r="A58" i="13"/>
  <c r="B58" i="13"/>
  <c r="C67" i="13"/>
  <c r="C33" i="21" s="1"/>
  <c r="B56" i="14"/>
  <c r="A56" i="14"/>
  <c r="C65" i="14"/>
  <c r="C24" i="21" s="1"/>
  <c r="F11" i="6" l="1"/>
  <c r="F12" i="6"/>
  <c r="F13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10" i="6"/>
  <c r="F9" i="6"/>
  <c r="F8" i="6"/>
  <c r="D42" i="6"/>
  <c r="D41" i="6"/>
  <c r="C49" i="6" l="1"/>
  <c r="B48" i="6"/>
  <c r="B64" i="6" s="1"/>
  <c r="D49" i="6"/>
  <c r="D65" i="6" s="1"/>
  <c r="D107" i="21" s="1"/>
  <c r="D48" i="6"/>
  <c r="D64" i="6" s="1"/>
  <c r="D47" i="6"/>
  <c r="D63" i="6" s="1"/>
  <c r="C48" i="6"/>
  <c r="C64" i="6" s="1"/>
  <c r="A48" i="6"/>
  <c r="A64" i="6" s="1"/>
  <c r="A49" i="6"/>
  <c r="B49" i="6"/>
  <c r="C47" i="6"/>
  <c r="A47" i="6"/>
  <c r="B47" i="6"/>
  <c r="A65" i="6" l="1"/>
  <c r="A107" i="21" s="1"/>
  <c r="B65" i="6"/>
  <c r="B107" i="21" s="1"/>
  <c r="C65" i="6"/>
  <c r="C107" i="21" s="1"/>
  <c r="D106" i="21"/>
  <c r="D105" i="21"/>
  <c r="B106" i="21"/>
  <c r="B63" i="6"/>
  <c r="B105" i="21" s="1"/>
  <c r="A63" i="6"/>
  <c r="A105" i="21" s="1"/>
  <c r="A106" i="21"/>
  <c r="C106" i="21"/>
  <c r="C63" i="6"/>
  <c r="C105" i="21" s="1"/>
  <c r="B54" i="6"/>
  <c r="A5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H4" authorId="0" shapeId="0" xr:uid="{00000000-0006-0000-0000-000001000000}">
      <text>
        <r>
          <rPr>
            <sz val="9"/>
            <color indexed="81"/>
            <rFont val="Tahoma"/>
            <charset val="1"/>
          </rPr>
          <t>Achtung in Zusammenfassung keine Änderungen vornehmen. Alle Daten sind verknüpft.
Blatt ist geschützt.
Falls doch manuell eingegriffen werden muss Blatschutz aufheben in 
Menü "Überprüfen".
(Verknüpfungen werden möglicherweise gelöscht)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9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A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B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C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D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E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F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1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2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3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4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5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6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7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Nici</author>
  </authors>
  <commentList>
    <comment ref="F5" authorId="0" shapeId="0" xr:uid="{00000000-0006-0000-0800-000001000000}">
      <text>
        <r>
          <rPr>
            <sz val="8"/>
            <color indexed="8"/>
            <rFont val="Arial"/>
            <family val="2"/>
          </rPr>
          <t>Finallaufpaarungen werden automatisch ermittelt. Siehe Blattende.
Finallauf wird über Zeit ermittelt.</t>
        </r>
        <r>
          <rPr>
            <sz val="10"/>
            <color indexed="8"/>
            <rFont val="Arial"/>
            <family val="2"/>
          </rPr>
          <t xml:space="preserve"> </t>
        </r>
        <r>
          <rPr>
            <u/>
            <sz val="10"/>
            <color indexed="8"/>
            <rFont val="Arial"/>
            <family val="2"/>
          </rPr>
          <t>Achtung Formel!</t>
        </r>
      </text>
    </comment>
  </commentList>
</comments>
</file>

<file path=xl/sharedStrings.xml><?xml version="1.0" encoding="utf-8"?>
<sst xmlns="http://schemas.openxmlformats.org/spreadsheetml/2006/main" count="844" uniqueCount="211">
  <si>
    <t>Finallauf</t>
  </si>
  <si>
    <t>Start</t>
  </si>
  <si>
    <t>Zeit</t>
  </si>
  <si>
    <t>Rang</t>
  </si>
  <si>
    <t>Name</t>
  </si>
  <si>
    <t>Vorname</t>
  </si>
  <si>
    <t>Nr.</t>
  </si>
  <si>
    <t>Vorlauf</t>
  </si>
  <si>
    <t>Final</t>
  </si>
  <si>
    <t>Di schnöuscht Nebikeri, Kategorie Erwachsen weiblich</t>
  </si>
  <si>
    <t>Start Nr.</t>
  </si>
  <si>
    <t>Kat. Jg.</t>
  </si>
  <si>
    <t>Zeit in sec.     80 m</t>
  </si>
  <si>
    <t>Total Rang</t>
  </si>
  <si>
    <t>De schnöuscht Nebiker, Kategorie Erwachsen, männlich</t>
  </si>
  <si>
    <t>Di schnöuscht Nebikeri, Kategorie A</t>
  </si>
  <si>
    <t>Jahrgang 05/06</t>
  </si>
  <si>
    <t>Winkler</t>
  </si>
  <si>
    <t>Laura</t>
  </si>
  <si>
    <t>Müller</t>
  </si>
  <si>
    <t>Evelin</t>
  </si>
  <si>
    <t>De schnöuscht Nebiker, Kategorie A</t>
  </si>
  <si>
    <t>Hunkeler</t>
  </si>
  <si>
    <t>Ueli</t>
  </si>
  <si>
    <t>Meier</t>
  </si>
  <si>
    <t>Loris</t>
  </si>
  <si>
    <t>Di schnöuscht Nebikeri, Kategorie B</t>
  </si>
  <si>
    <t>Jahrgang 07/08</t>
  </si>
  <si>
    <t>Wermelinger</t>
  </si>
  <si>
    <t>Tanja</t>
  </si>
  <si>
    <t>Nele</t>
  </si>
  <si>
    <t>Lustenberger</t>
  </si>
  <si>
    <t>Lena</t>
  </si>
  <si>
    <t>De schnöuscht Nebiker, Kategorie B</t>
  </si>
  <si>
    <t>Almeida</t>
  </si>
  <si>
    <t>Dario</t>
  </si>
  <si>
    <t>Hodel</t>
  </si>
  <si>
    <t>Adrian</t>
  </si>
  <si>
    <t>Knöpfli</t>
  </si>
  <si>
    <t>Marco</t>
  </si>
  <si>
    <t>Milo</t>
  </si>
  <si>
    <t>Pfister</t>
  </si>
  <si>
    <t>Flavio</t>
  </si>
  <si>
    <t>Bucher</t>
  </si>
  <si>
    <t>Nino</t>
  </si>
  <si>
    <t>Sager</t>
  </si>
  <si>
    <t>Raphael</t>
  </si>
  <si>
    <t>Di schnöuscht Nebikeri, Kategorie C</t>
  </si>
  <si>
    <t>Jahrgang 09/10</t>
  </si>
  <si>
    <t>Oxhaj</t>
  </si>
  <si>
    <t>Genisa</t>
  </si>
  <si>
    <t>Vesic</t>
  </si>
  <si>
    <t>Tijana</t>
  </si>
  <si>
    <t>Lynn</t>
  </si>
  <si>
    <t>Basler</t>
  </si>
  <si>
    <t>Lara</t>
  </si>
  <si>
    <t>Peter</t>
  </si>
  <si>
    <t>Amélie</t>
  </si>
  <si>
    <t>Heller</t>
  </si>
  <si>
    <t>Lea</t>
  </si>
  <si>
    <t>Schaffer</t>
  </si>
  <si>
    <t>Jael</t>
  </si>
  <si>
    <t>De schnöuscht Nebiker, Kategorie C</t>
  </si>
  <si>
    <t>Marjanovic</t>
  </si>
  <si>
    <t>Pavle</t>
  </si>
  <si>
    <t>Wiederkehr</t>
  </si>
  <si>
    <t>Kian</t>
  </si>
  <si>
    <t>Schärli</t>
  </si>
  <si>
    <t>Manuel</t>
  </si>
  <si>
    <t>Noel</t>
  </si>
  <si>
    <t>Özgür</t>
  </si>
  <si>
    <t>Eren</t>
  </si>
  <si>
    <t>Wolf</t>
  </si>
  <si>
    <t>Moreno</t>
  </si>
  <si>
    <t>Knüsel</t>
  </si>
  <si>
    <t>Brian</t>
  </si>
  <si>
    <t>Schumacher</t>
  </si>
  <si>
    <t>Levin</t>
  </si>
  <si>
    <t>Di schnöuscht Nebikeri, Kategorie D</t>
  </si>
  <si>
    <t>Jahrgang 11/12</t>
  </si>
  <si>
    <t>Amie</t>
  </si>
  <si>
    <t>Lorina</t>
  </si>
  <si>
    <t>Kozarac</t>
  </si>
  <si>
    <t>Ena</t>
  </si>
  <si>
    <t>Gubler</t>
  </si>
  <si>
    <t>Alina</t>
  </si>
  <si>
    <t>Schmidlin</t>
  </si>
  <si>
    <t>Malina</t>
  </si>
  <si>
    <t>Schlüssel</t>
  </si>
  <si>
    <t>Enya</t>
  </si>
  <si>
    <t>Malea</t>
  </si>
  <si>
    <t>Xhemaili</t>
  </si>
  <si>
    <t>Lorena</t>
  </si>
  <si>
    <t>Radovanovic</t>
  </si>
  <si>
    <t>Leana</t>
  </si>
  <si>
    <t>Berger</t>
  </si>
  <si>
    <t>Jill</t>
  </si>
  <si>
    <t>Vejseli</t>
  </si>
  <si>
    <t>Erina</t>
  </si>
  <si>
    <t>De schnöuscht Nebiker, Kategorie D</t>
  </si>
  <si>
    <t>Schneider</t>
  </si>
  <si>
    <t>Till</t>
  </si>
  <si>
    <t>Gut</t>
  </si>
  <si>
    <t>Ramon</t>
  </si>
  <si>
    <t>Koller</t>
  </si>
  <si>
    <t>Andrin</t>
  </si>
  <si>
    <t>Portmann</t>
  </si>
  <si>
    <t>Fabian</t>
  </si>
  <si>
    <t>Bucheli</t>
  </si>
  <si>
    <t>Leandro</t>
  </si>
  <si>
    <t>Di schnöuscht Nebikeri, Kategorie E</t>
  </si>
  <si>
    <t>Jahrgang 13/14</t>
  </si>
  <si>
    <t>Vaccaro</t>
  </si>
  <si>
    <t>Aurelia</t>
  </si>
  <si>
    <t>Tamara</t>
  </si>
  <si>
    <t>Kreyenbühl</t>
  </si>
  <si>
    <t>Enja</t>
  </si>
  <si>
    <t>Svea</t>
  </si>
  <si>
    <t>Bag</t>
  </si>
  <si>
    <t>Sena</t>
  </si>
  <si>
    <t>Selena</t>
  </si>
  <si>
    <t>Douch</t>
  </si>
  <si>
    <t>Zhour</t>
  </si>
  <si>
    <t>Stojanova</t>
  </si>
  <si>
    <t>Zorica</t>
  </si>
  <si>
    <t>Anja</t>
  </si>
  <si>
    <t>Nisa</t>
  </si>
  <si>
    <t>Quintal Rodrigues</t>
  </si>
  <si>
    <t>Sofia</t>
  </si>
  <si>
    <t>Soraia</t>
  </si>
  <si>
    <t>Inácio Reigada</t>
  </si>
  <si>
    <t>Maria Clara</t>
  </si>
  <si>
    <t>De schnöuscht Nebiker, Kategorie E</t>
  </si>
  <si>
    <t xml:space="preserve">Saroukhan </t>
  </si>
  <si>
    <t>Mohamad</t>
  </si>
  <si>
    <t>Leonardo</t>
  </si>
  <si>
    <t>Leupi</t>
  </si>
  <si>
    <t>Matti</t>
  </si>
  <si>
    <t>Späth</t>
  </si>
  <si>
    <t>Morina</t>
  </si>
  <si>
    <t>Erdi</t>
  </si>
  <si>
    <t>Hifer</t>
  </si>
  <si>
    <t>Levi</t>
  </si>
  <si>
    <t>Bela</t>
  </si>
  <si>
    <t>David</t>
  </si>
  <si>
    <t>Huber</t>
  </si>
  <si>
    <t>Ennio</t>
  </si>
  <si>
    <t>Gäumann</t>
  </si>
  <si>
    <t>Lionel</t>
  </si>
  <si>
    <t xml:space="preserve">Marković </t>
  </si>
  <si>
    <t>Luka</t>
  </si>
  <si>
    <t>Luca</t>
  </si>
  <si>
    <t>Döös</t>
  </si>
  <si>
    <t>Marino</t>
  </si>
  <si>
    <t>Steinmann</t>
  </si>
  <si>
    <t>Elia</t>
  </si>
  <si>
    <t>Lean</t>
  </si>
  <si>
    <t>Fumasoli</t>
  </si>
  <si>
    <t>Nick</t>
  </si>
  <si>
    <t>Marouane</t>
  </si>
  <si>
    <t>Di schnöuscht Nebikeri, Kategorie F</t>
  </si>
  <si>
    <t>Jahrgang 15/16</t>
  </si>
  <si>
    <t>Prabowo</t>
  </si>
  <si>
    <t>Emma</t>
  </si>
  <si>
    <t>Montagano</t>
  </si>
  <si>
    <t>Ferreira da Costa</t>
  </si>
  <si>
    <t>Hofer</t>
  </si>
  <si>
    <t>Noée</t>
  </si>
  <si>
    <t>Bisang</t>
  </si>
  <si>
    <t>Elin</t>
  </si>
  <si>
    <t>Alea</t>
  </si>
  <si>
    <t>Gashi</t>
  </si>
  <si>
    <t>Cudla</t>
  </si>
  <si>
    <t>Ana Maria</t>
  </si>
  <si>
    <t>Sina</t>
  </si>
  <si>
    <t>Baumgartner</t>
  </si>
  <si>
    <t>Amy</t>
  </si>
  <si>
    <t>Simone</t>
  </si>
  <si>
    <t>De schnöuscht Nebiker, Kategorie F</t>
  </si>
  <si>
    <t>Bigler</t>
  </si>
  <si>
    <t>Marius</t>
  </si>
  <si>
    <t>Leano</t>
  </si>
  <si>
    <t>Andrej</t>
  </si>
  <si>
    <t>Maurin</t>
  </si>
  <si>
    <t>De schnöuscht Nebiker Pföderi</t>
  </si>
  <si>
    <t>Aurel</t>
  </si>
  <si>
    <t>Ruby</t>
  </si>
  <si>
    <t>Leadra</t>
  </si>
  <si>
    <t>Bühler</t>
  </si>
  <si>
    <t>Livio</t>
  </si>
  <si>
    <t>Max</t>
  </si>
  <si>
    <t>Zihlmann</t>
  </si>
  <si>
    <t>Julian</t>
  </si>
  <si>
    <t>Vereira Da Costa</t>
  </si>
  <si>
    <t>Lio</t>
  </si>
  <si>
    <t>Mateo</t>
  </si>
  <si>
    <t>Flavia</t>
  </si>
  <si>
    <t>Muff</t>
  </si>
  <si>
    <t>Elias</t>
  </si>
  <si>
    <t>Noelia</t>
  </si>
  <si>
    <t>ab Jahrgang 2017</t>
  </si>
  <si>
    <t>Julien</t>
  </si>
  <si>
    <t>Azzato</t>
  </si>
  <si>
    <t>Joy</t>
  </si>
  <si>
    <t>Thia</t>
  </si>
  <si>
    <t>Kolaj</t>
  </si>
  <si>
    <t>Victoria</t>
  </si>
  <si>
    <t>Schmid</t>
  </si>
  <si>
    <t>Tiar</t>
  </si>
  <si>
    <t>Aylin</t>
  </si>
  <si>
    <t>Zeit in sec.     60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</si>
</sst>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\ __"/>
    <numFmt numFmtId="165" formatCode="0\ "/>
    <numFmt numFmtId="166" formatCode="#,##0\ "/>
    <numFmt numFmtId="167" formatCode="0.00\ __"/>
    <numFmt numFmtId="168" formatCode="0.000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"/>
      <name val="Arial Unicode MS"/>
      <family val="2"/>
    </font>
    <font>
      <u/>
      <sz val="10"/>
      <color indexed="8"/>
      <name val="Arial"/>
      <family val="2"/>
    </font>
    <font>
      <sz val="9"/>
      <color indexed="81"/>
      <name val="Tahoma"/>
      <charset val="1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04">
    <xf numFmtId="0" fontId="0" fillId="0" borderId="0" xfId="0"/>
    <xf numFmtId="0" fontId="1" fillId="0" borderId="1" xfId="1" applyBorder="1" applyProtection="1">
      <protection locked="0"/>
    </xf>
    <xf numFmtId="0" fontId="1" fillId="0" borderId="1" xfId="1" applyBorder="1"/>
    <xf numFmtId="0" fontId="1" fillId="0" borderId="0" xfId="1"/>
    <xf numFmtId="0" fontId="2" fillId="0" borderId="0" xfId="1" applyFont="1" applyProtection="1">
      <protection locked="0"/>
    </xf>
    <xf numFmtId="0" fontId="1" fillId="0" borderId="0" xfId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164" fontId="1" fillId="2" borderId="5" xfId="1" applyNumberFormat="1" applyFill="1" applyBorder="1" applyAlignment="1" applyProtection="1">
      <alignment horizontal="right"/>
      <protection locked="0"/>
    </xf>
    <xf numFmtId="0" fontId="1" fillId="3" borderId="5" xfId="1" applyFill="1" applyBorder="1"/>
    <xf numFmtId="166" fontId="2" fillId="4" borderId="6" xfId="1" applyNumberFormat="1" applyFont="1" applyFill="1" applyBorder="1"/>
    <xf numFmtId="165" fontId="1" fillId="0" borderId="0" xfId="1" applyNumberFormat="1" applyAlignment="1">
      <alignment horizontal="right"/>
    </xf>
    <xf numFmtId="164" fontId="1" fillId="2" borderId="4" xfId="1" applyNumberFormat="1" applyFill="1" applyBorder="1" applyAlignment="1" applyProtection="1">
      <alignment horizontal="right"/>
      <protection locked="0"/>
    </xf>
    <xf numFmtId="0" fontId="1" fillId="3" borderId="4" xfId="1" applyFill="1" applyBorder="1"/>
    <xf numFmtId="166" fontId="2" fillId="4" borderId="7" xfId="1" applyNumberFormat="1" applyFont="1" applyFill="1" applyBorder="1"/>
    <xf numFmtId="0" fontId="1" fillId="0" borderId="0" xfId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right"/>
      <protection locked="0"/>
    </xf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167" fontId="1" fillId="2" borderId="5" xfId="1" applyNumberFormat="1" applyFill="1" applyBorder="1" applyProtection="1">
      <protection locked="0"/>
    </xf>
    <xf numFmtId="167" fontId="1" fillId="2" borderId="4" xfId="1" applyNumberFormat="1" applyFill="1" applyBorder="1" applyProtection="1">
      <protection locked="0"/>
    </xf>
    <xf numFmtId="0" fontId="1" fillId="3" borderId="8" xfId="1" applyFill="1" applyBorder="1"/>
    <xf numFmtId="167" fontId="1" fillId="2" borderId="8" xfId="1" applyNumberFormat="1" applyFill="1" applyBorder="1" applyProtection="1">
      <protection locked="0"/>
    </xf>
    <xf numFmtId="0" fontId="1" fillId="0" borderId="0" xfId="1" applyAlignment="1">
      <alignment horizontal="center"/>
    </xf>
    <xf numFmtId="0" fontId="1" fillId="2" borderId="13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3" borderId="2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164" fontId="1" fillId="0" borderId="0" xfId="1" applyNumberFormat="1" applyAlignment="1">
      <alignment horizontal="right"/>
    </xf>
    <xf numFmtId="0" fontId="1" fillId="3" borderId="6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5" fillId="3" borderId="10" xfId="1" applyFont="1" applyFill="1" applyBorder="1"/>
    <xf numFmtId="0" fontId="5" fillId="3" borderId="11" xfId="1" applyFont="1" applyFill="1" applyBorder="1"/>
    <xf numFmtId="0" fontId="3" fillId="5" borderId="4" xfId="2" applyFill="1" applyBorder="1" applyAlignment="1" applyProtection="1">
      <alignment wrapText="1"/>
      <protection locked="0"/>
    </xf>
    <xf numFmtId="0" fontId="3" fillId="5" borderId="14" xfId="2" applyFill="1" applyBorder="1" applyAlignment="1" applyProtection="1">
      <alignment wrapText="1"/>
      <protection locked="0"/>
    </xf>
    <xf numFmtId="0" fontId="1" fillId="0" borderId="1" xfId="1" applyBorder="1" applyAlignment="1" applyProtection="1">
      <alignment horizontal="center"/>
      <protection locked="0"/>
    </xf>
    <xf numFmtId="0" fontId="1" fillId="0" borderId="0" xfId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2" fontId="7" fillId="3" borderId="5" xfId="1" applyNumberFormat="1" applyFont="1" applyFill="1" applyBorder="1" applyAlignment="1">
      <alignment horizontal="center"/>
    </xf>
    <xf numFmtId="2" fontId="7" fillId="3" borderId="4" xfId="1" applyNumberFormat="1" applyFont="1" applyFill="1" applyBorder="1" applyAlignment="1">
      <alignment horizontal="center"/>
    </xf>
    <xf numFmtId="2" fontId="7" fillId="3" borderId="8" xfId="1" applyNumberFormat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 vertical="center"/>
    </xf>
    <xf numFmtId="0" fontId="3" fillId="5" borderId="18" xfId="2" applyFill="1" applyBorder="1" applyAlignment="1" applyProtection="1">
      <alignment wrapText="1"/>
      <protection locked="0"/>
    </xf>
    <xf numFmtId="0" fontId="3" fillId="5" borderId="19" xfId="2" applyFill="1" applyBorder="1" applyAlignment="1" applyProtection="1">
      <alignment wrapText="1"/>
      <protection locked="0"/>
    </xf>
    <xf numFmtId="0" fontId="2" fillId="3" borderId="1" xfId="1" applyFont="1" applyFill="1" applyBorder="1" applyAlignment="1">
      <alignment vertical="center"/>
    </xf>
    <xf numFmtId="0" fontId="1" fillId="3" borderId="22" xfId="1" applyFill="1" applyBorder="1"/>
    <xf numFmtId="0" fontId="1" fillId="3" borderId="20" xfId="1" applyFill="1" applyBorder="1"/>
    <xf numFmtId="0" fontId="1" fillId="3" borderId="21" xfId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" fontId="7" fillId="3" borderId="5" xfId="1" applyNumberFormat="1" applyFont="1" applyFill="1" applyBorder="1" applyAlignment="1">
      <alignment horizontal="center"/>
    </xf>
    <xf numFmtId="1" fontId="7" fillId="3" borderId="4" xfId="1" applyNumberFormat="1" applyFont="1" applyFill="1" applyBorder="1" applyAlignment="1">
      <alignment horizontal="center"/>
    </xf>
    <xf numFmtId="1" fontId="7" fillId="3" borderId="8" xfId="1" applyNumberFormat="1" applyFont="1" applyFill="1" applyBorder="1" applyAlignment="1">
      <alignment horizontal="center"/>
    </xf>
    <xf numFmtId="0" fontId="2" fillId="0" borderId="26" xfId="1" applyFont="1" applyBorder="1" applyProtection="1">
      <protection locked="0"/>
    </xf>
    <xf numFmtId="0" fontId="1" fillId="0" borderId="26" xfId="1" applyBorder="1" applyProtection="1">
      <protection locked="0"/>
    </xf>
    <xf numFmtId="0" fontId="1" fillId="0" borderId="26" xfId="1" applyBorder="1" applyAlignment="1" applyProtection="1">
      <alignment horizontal="left"/>
      <protection locked="0"/>
    </xf>
    <xf numFmtId="0" fontId="2" fillId="0" borderId="26" xfId="1" applyFont="1" applyBorder="1" applyAlignment="1" applyProtection="1">
      <alignment horizontal="left"/>
      <protection locked="0"/>
    </xf>
    <xf numFmtId="1" fontId="8" fillId="3" borderId="6" xfId="1" applyNumberFormat="1" applyFont="1" applyFill="1" applyBorder="1" applyAlignment="1">
      <alignment horizontal="center"/>
    </xf>
    <xf numFmtId="1" fontId="1" fillId="3" borderId="22" xfId="1" applyNumberFormat="1" applyFill="1" applyBorder="1"/>
    <xf numFmtId="1" fontId="2" fillId="3" borderId="6" xfId="1" applyNumberFormat="1" applyFont="1" applyFill="1" applyBorder="1" applyAlignment="1">
      <alignment horizontal="center"/>
    </xf>
    <xf numFmtId="0" fontId="1" fillId="3" borderId="15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2" fontId="1" fillId="3" borderId="22" xfId="1" applyNumberFormat="1" applyFill="1" applyBorder="1"/>
    <xf numFmtId="2" fontId="1" fillId="3" borderId="22" xfId="1" applyNumberFormat="1" applyFill="1" applyBorder="1" applyAlignment="1">
      <alignment horizontal="center"/>
    </xf>
    <xf numFmtId="1" fontId="2" fillId="3" borderId="12" xfId="1" applyNumberFormat="1" applyFont="1" applyFill="1" applyBorder="1" applyAlignment="1">
      <alignment horizontal="center"/>
    </xf>
    <xf numFmtId="1" fontId="1" fillId="3" borderId="22" xfId="1" applyNumberFormat="1" applyFill="1" applyBorder="1" applyAlignment="1">
      <alignment horizontal="center"/>
    </xf>
    <xf numFmtId="0" fontId="1" fillId="3" borderId="10" xfId="1" applyFill="1" applyBorder="1"/>
    <xf numFmtId="1" fontId="1" fillId="3" borderId="10" xfId="1" applyNumberFormat="1" applyFill="1" applyBorder="1" applyAlignment="1">
      <alignment horizontal="center"/>
    </xf>
    <xf numFmtId="2" fontId="1" fillId="3" borderId="10" xfId="1" applyNumberFormat="1" applyFill="1" applyBorder="1"/>
    <xf numFmtId="167" fontId="1" fillId="2" borderId="11" xfId="1" applyNumberFormat="1" applyFill="1" applyBorder="1" applyProtection="1">
      <protection locked="0"/>
    </xf>
    <xf numFmtId="1" fontId="1" fillId="3" borderId="10" xfId="1" applyNumberFormat="1" applyFill="1" applyBorder="1"/>
    <xf numFmtId="2" fontId="1" fillId="3" borderId="10" xfId="1" applyNumberFormat="1" applyFill="1" applyBorder="1" applyAlignment="1">
      <alignment horizontal="center"/>
    </xf>
    <xf numFmtId="0" fontId="1" fillId="3" borderId="27" xfId="1" applyFill="1" applyBorder="1"/>
    <xf numFmtId="1" fontId="1" fillId="3" borderId="27" xfId="1" applyNumberFormat="1" applyFill="1" applyBorder="1" applyAlignment="1">
      <alignment horizontal="center"/>
    </xf>
    <xf numFmtId="2" fontId="1" fillId="3" borderId="27" xfId="1" applyNumberFormat="1" applyFill="1" applyBorder="1"/>
    <xf numFmtId="167" fontId="1" fillId="2" borderId="28" xfId="1" applyNumberFormat="1" applyFill="1" applyBorder="1" applyProtection="1">
      <protection locked="0"/>
    </xf>
    <xf numFmtId="1" fontId="2" fillId="3" borderId="29" xfId="1" applyNumberFormat="1" applyFont="1" applyFill="1" applyBorder="1" applyAlignment="1">
      <alignment horizontal="center"/>
    </xf>
    <xf numFmtId="1" fontId="1" fillId="3" borderId="27" xfId="1" applyNumberFormat="1" applyFill="1" applyBorder="1"/>
    <xf numFmtId="2" fontId="7" fillId="3" borderId="28" xfId="1" applyNumberFormat="1" applyFont="1" applyFill="1" applyBorder="1" applyAlignment="1">
      <alignment horizontal="center"/>
    </xf>
    <xf numFmtId="2" fontId="1" fillId="3" borderId="27" xfId="1" applyNumberFormat="1" applyFill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0" fontId="9" fillId="0" borderId="0" xfId="0" applyFont="1"/>
    <xf numFmtId="0" fontId="12" fillId="2" borderId="23" xfId="0" applyFont="1" applyFill="1" applyBorder="1" applyAlignment="1">
      <alignment horizontal="center"/>
    </xf>
    <xf numFmtId="167" fontId="5" fillId="3" borderId="12" xfId="1" applyNumberFormat="1" applyFont="1" applyFill="1" applyBorder="1" applyAlignment="1">
      <alignment horizontal="center"/>
    </xf>
    <xf numFmtId="167" fontId="5" fillId="3" borderId="25" xfId="1" applyNumberFormat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 wrapText="1"/>
    </xf>
    <xf numFmtId="0" fontId="2" fillId="4" borderId="12" xfId="1" applyFont="1" applyFill="1" applyBorder="1" applyAlignment="1">
      <alignment horizontal="center" wrapText="1"/>
    </xf>
    <xf numFmtId="0" fontId="2" fillId="2" borderId="17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1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164" fontId="1" fillId="2" borderId="5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8" xfId="1" applyNumberFormat="1" applyFill="1" applyBorder="1" applyProtection="1">
      <protection locked="0"/>
    </xf>
    <xf numFmtId="168" fontId="7" fillId="3" borderId="5" xfId="1" applyNumberFormat="1" applyFont="1" applyFill="1" applyBorder="1" applyAlignment="1">
      <alignment horizontal="center"/>
    </xf>
    <xf numFmtId="168" fontId="7" fillId="3" borderId="4" xfId="1" applyNumberFormat="1" applyFont="1" applyFill="1" applyBorder="1" applyAlignment="1">
      <alignment horizontal="center"/>
    </xf>
    <xf numFmtId="168" fontId="7" fillId="3" borderId="8" xfId="1" applyNumberFormat="1" applyFont="1" applyFill="1" applyBorder="1" applyAlignment="1">
      <alignment horizontal="center"/>
    </xf>
  </cellXfs>
  <cellStyles count="4">
    <cellStyle name="Standard" xfId="0" builtinId="0"/>
    <cellStyle name="Standard 2" xfId="3" xr:uid="{00000000-0005-0000-0000-000001000000}"/>
    <cellStyle name="Standard_F;G gemischt (29.08)" xfId="1" xr:uid="{00000000-0005-0000-0000-000002000000}"/>
    <cellStyle name="Standard_Tabelle1" xfId="2" xr:uid="{00000000-0005-0000-0000-000003000000}"/>
  </cellStyles>
  <dxfs count="30"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66FFFF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66FFFF"/>
      <color rgb="FF66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2"/>
  <sheetViews>
    <sheetView zoomScaleNormal="100" workbookViewId="0">
      <selection activeCell="C178" sqref="C178"/>
    </sheetView>
  </sheetViews>
  <sheetFormatPr baseColWidth="10" defaultColWidth="11.3984375" defaultRowHeight="12.75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6.1328125" style="3" customWidth="1"/>
    <col min="8" max="12" width="11.3984375" style="3"/>
  </cols>
  <sheetData>
    <row r="1" spans="1:8" ht="13.15" customHeight="1" thickBot="1">
      <c r="A1" s="5"/>
      <c r="B1" s="5"/>
      <c r="C1" s="14"/>
      <c r="D1" s="14"/>
      <c r="E1" s="5"/>
      <c r="F1" s="5"/>
    </row>
    <row r="2" spans="1:8" ht="13.15">
      <c r="A2" s="58" t="str">
        <f>'S-Nebiker Kat. Erw. weibl.'!A3</f>
        <v>Di schnöuscht Nebikeri, Kategorie Erwachsen weiblich</v>
      </c>
      <c r="B2" s="59"/>
      <c r="C2" s="60"/>
      <c r="D2" s="60"/>
      <c r="E2" s="61"/>
      <c r="F2" s="61">
        <f>'S-Nebiker Kat. Erw. weibl.'!F3</f>
        <v>2022</v>
      </c>
    </row>
    <row r="3" spans="1:8" s="3" customFormat="1" ht="13.15">
      <c r="A3" s="4" t="s">
        <v>0</v>
      </c>
      <c r="C3" s="22"/>
      <c r="D3" s="22"/>
      <c r="E3" s="30"/>
    </row>
    <row r="4" spans="1:8" s="3" customFormat="1" ht="13.15">
      <c r="C4" s="29" t="s">
        <v>1</v>
      </c>
      <c r="D4" s="65" t="s">
        <v>2</v>
      </c>
      <c r="E4" s="42" t="s">
        <v>2</v>
      </c>
      <c r="F4" s="46" t="s">
        <v>3</v>
      </c>
    </row>
    <row r="5" spans="1:8" s="3" customFormat="1" ht="13.15">
      <c r="A5" s="49" t="s">
        <v>4</v>
      </c>
      <c r="B5" s="16" t="s">
        <v>5</v>
      </c>
      <c r="C5" s="28" t="s">
        <v>6</v>
      </c>
      <c r="D5" s="66" t="s">
        <v>7</v>
      </c>
      <c r="E5" s="40" t="s">
        <v>8</v>
      </c>
      <c r="F5" s="17" t="s">
        <v>8</v>
      </c>
    </row>
    <row r="6" spans="1:8" s="3" customFormat="1" ht="13.15">
      <c r="A6" s="50" t="str">
        <f>'S-Nebiker Kat. Erw. weibl.'!A68</f>
        <v/>
      </c>
      <c r="B6" s="50" t="str">
        <f>'S-Nebiker Kat. Erw. weibl.'!B68</f>
        <v/>
      </c>
      <c r="C6" s="55" t="str">
        <f>'S-Nebiker Kat. Erw. weibl.'!C68</f>
        <v/>
      </c>
      <c r="D6" s="43" t="str">
        <f>'S-Nebiker Kat. Erw. weibl.'!D68</f>
        <v/>
      </c>
      <c r="E6" s="18" t="str">
        <f>'S-Nebiker Kat. Erw. weibl.'!E68</f>
        <v/>
      </c>
      <c r="F6" s="69" t="str">
        <f>'S-Nebiker Kat. Erw. weibl.'!F68</f>
        <v/>
      </c>
    </row>
    <row r="7" spans="1:8" s="3" customFormat="1" ht="13.15">
      <c r="A7" s="50" t="str">
        <f>'S-Nebiker Kat. Erw. weibl.'!A69</f>
        <v/>
      </c>
      <c r="B7" s="50" t="str">
        <f>'S-Nebiker Kat. Erw. weibl.'!B69</f>
        <v/>
      </c>
      <c r="C7" s="55" t="str">
        <f>'S-Nebiker Kat. Erw. weibl.'!C69</f>
        <v/>
      </c>
      <c r="D7" s="43" t="str">
        <f>'S-Nebiker Kat. Erw. weibl.'!D69</f>
        <v/>
      </c>
      <c r="E7" s="18" t="str">
        <f>'S-Nebiker Kat. Erw. weibl.'!E69</f>
        <v/>
      </c>
      <c r="F7" s="69" t="str">
        <f>'S-Nebiker Kat. Erw. weibl.'!F69</f>
        <v/>
      </c>
    </row>
    <row r="8" spans="1:8" s="3" customFormat="1" ht="13.15">
      <c r="A8" s="77" t="str">
        <f>'S-Nebiker Kat. Erw. weibl.'!A70</f>
        <v/>
      </c>
      <c r="B8" s="77" t="str">
        <f>'S-Nebiker Kat. Erw. weibl.'!B70</f>
        <v/>
      </c>
      <c r="C8" s="85" t="str">
        <f>'S-Nebiker Kat. Erw. weibl.'!C70</f>
        <v/>
      </c>
      <c r="D8" s="83" t="str">
        <f>'S-Nebiker Kat. Erw. weibl.'!D70</f>
        <v/>
      </c>
      <c r="E8" s="80" t="str">
        <f>'S-Nebiker Kat. Erw. weibl.'!E70</f>
        <v/>
      </c>
      <c r="F8" s="81" t="str">
        <f>'S-Nebiker Kat. Erw. weibl.'!F70</f>
        <v/>
      </c>
    </row>
    <row r="9" spans="1:8" s="3" customFormat="1">
      <c r="A9" s="5"/>
      <c r="B9" s="5"/>
      <c r="C9" s="5"/>
      <c r="D9" s="5"/>
      <c r="E9" s="5"/>
      <c r="F9" s="5"/>
    </row>
    <row r="10" spans="1:8" s="3" customFormat="1" ht="13.15" thickBot="1">
      <c r="A10" s="5"/>
      <c r="B10" s="5"/>
      <c r="C10" s="5"/>
      <c r="D10" s="5"/>
      <c r="E10" s="5"/>
      <c r="F10" s="5"/>
    </row>
    <row r="11" spans="1:8" ht="13.15">
      <c r="A11" s="58" t="str">
        <f>'S-Nebiker Kat. Erw. männl.'!A3</f>
        <v>De schnöuscht Nebiker, Kategorie Erwachsen, männlich</v>
      </c>
      <c r="B11" s="59"/>
      <c r="C11" s="60"/>
      <c r="D11" s="60"/>
      <c r="E11" s="61"/>
      <c r="F11" s="61">
        <f>F2</f>
        <v>2022</v>
      </c>
    </row>
    <row r="12" spans="1:8" s="3" customFormat="1" ht="13.15">
      <c r="A12" s="4" t="s">
        <v>0</v>
      </c>
      <c r="C12" s="22"/>
      <c r="D12" s="22"/>
      <c r="E12" s="30"/>
    </row>
    <row r="13" spans="1:8" s="3" customFormat="1" ht="13.15">
      <c r="C13" s="29" t="s">
        <v>1</v>
      </c>
      <c r="D13" s="65" t="s">
        <v>2</v>
      </c>
      <c r="E13" s="42" t="s">
        <v>2</v>
      </c>
      <c r="F13" s="46" t="s">
        <v>3</v>
      </c>
    </row>
    <row r="14" spans="1:8" s="3" customFormat="1" ht="13.15">
      <c r="A14" s="49" t="s">
        <v>4</v>
      </c>
      <c r="B14" s="16" t="s">
        <v>5</v>
      </c>
      <c r="C14" s="28" t="s">
        <v>6</v>
      </c>
      <c r="D14" s="66" t="s">
        <v>7</v>
      </c>
      <c r="E14" s="40" t="s">
        <v>8</v>
      </c>
      <c r="F14" s="17" t="s">
        <v>8</v>
      </c>
    </row>
    <row r="15" spans="1:8" s="3" customFormat="1" ht="13.15">
      <c r="A15" s="50" t="str">
        <f>'S-Nebiker Kat. Erw. männl.'!A68</f>
        <v/>
      </c>
      <c r="B15" s="50" t="str">
        <f>'S-Nebiker Kat. Erw. männl.'!B68</f>
        <v/>
      </c>
      <c r="C15" s="55" t="str">
        <f>'S-Nebiker Kat. Erw. männl.'!C68</f>
        <v/>
      </c>
      <c r="D15" s="43" t="str">
        <f>'S-Nebiker Kat. Erw. männl.'!D68</f>
        <v/>
      </c>
      <c r="E15" s="18" t="str">
        <f>'S-Nebiker Kat. Erw. männl.'!E68</f>
        <v/>
      </c>
      <c r="F15" s="64" t="str">
        <f>'S-Nebiker Kat. Erw. männl.'!F68</f>
        <v/>
      </c>
    </row>
    <row r="16" spans="1:8" s="3" customFormat="1" ht="13.15">
      <c r="A16" s="50" t="str">
        <f>'S-Nebiker Kat. Erw. männl.'!A69</f>
        <v/>
      </c>
      <c r="B16" s="50" t="str">
        <f>'S-Nebiker Kat. Erw. männl.'!B69</f>
        <v/>
      </c>
      <c r="C16" s="55" t="str">
        <f>'S-Nebiker Kat. Erw. männl.'!C69</f>
        <v/>
      </c>
      <c r="D16" s="43" t="str">
        <f>'S-Nebiker Kat. Erw. männl.'!D69</f>
        <v/>
      </c>
      <c r="E16" s="18" t="str">
        <f>'S-Nebiker Kat. Erw. männl.'!E69</f>
        <v/>
      </c>
      <c r="F16" s="64" t="str">
        <f>'S-Nebiker Kat. Erw. männl.'!F69</f>
        <v/>
      </c>
    </row>
    <row r="17" spans="1:6" s="3" customFormat="1" ht="13.15">
      <c r="A17" s="77" t="str">
        <f>'S-Nebiker Kat. Erw. männl.'!A70</f>
        <v/>
      </c>
      <c r="B17" s="77" t="str">
        <f>'S-Nebiker Kat. Erw. männl.'!B70</f>
        <v/>
      </c>
      <c r="C17" s="85" t="str">
        <f>'S-Nebiker Kat. Erw. männl.'!C70</f>
        <v/>
      </c>
      <c r="D17" s="83" t="str">
        <f>'S-Nebiker Kat. Erw. männl.'!D70</f>
        <v/>
      </c>
      <c r="E17" s="80" t="str">
        <f>'S-Nebiker Kat. Erw. männl.'!E70</f>
        <v/>
      </c>
      <c r="F17" s="81" t="str">
        <f>'S-Nebiker Kat. Erw. männl.'!F70</f>
        <v/>
      </c>
    </row>
    <row r="19" spans="1:6" ht="13.15" thickBot="1"/>
    <row r="20" spans="1:6" ht="13.15">
      <c r="A20" s="58" t="str">
        <f>'S-Nebiker Kat. A weibl.'!A3</f>
        <v>Di schnöuscht Nebikeri, Kategorie A</v>
      </c>
      <c r="B20" s="59"/>
      <c r="C20" s="60"/>
      <c r="D20" s="60"/>
      <c r="E20" s="61"/>
      <c r="F20" s="61">
        <f>F2</f>
        <v>2022</v>
      </c>
    </row>
    <row r="21" spans="1:6" s="3" customFormat="1" ht="13.15">
      <c r="A21" s="4" t="s">
        <v>0</v>
      </c>
      <c r="C21" s="22"/>
      <c r="D21" s="22"/>
      <c r="E21" s="30"/>
    </row>
    <row r="22" spans="1:6" s="3" customFormat="1" ht="13.15">
      <c r="C22" s="29" t="s">
        <v>1</v>
      </c>
      <c r="D22" s="65" t="s">
        <v>2</v>
      </c>
      <c r="E22" s="42" t="s">
        <v>2</v>
      </c>
      <c r="F22" s="46" t="s">
        <v>3</v>
      </c>
    </row>
    <row r="23" spans="1:6" s="3" customFormat="1" ht="13.15">
      <c r="A23" s="49" t="s">
        <v>4</v>
      </c>
      <c r="B23" s="16" t="s">
        <v>5</v>
      </c>
      <c r="C23" s="28" t="s">
        <v>6</v>
      </c>
      <c r="D23" s="66" t="s">
        <v>7</v>
      </c>
      <c r="E23" s="40" t="s">
        <v>8</v>
      </c>
      <c r="F23" s="17" t="s">
        <v>8</v>
      </c>
    </row>
    <row r="24" spans="1:6" s="3" customFormat="1" ht="13.15">
      <c r="A24" s="50" t="str">
        <f>'S-Nebiker Kat. A weibl.'!A65</f>
        <v>Müller</v>
      </c>
      <c r="B24" s="50" t="str">
        <f>'S-Nebiker Kat. A weibl.'!B65</f>
        <v>Evelin</v>
      </c>
      <c r="C24" s="63">
        <f>'S-Nebiker Kat. A weibl.'!C65</f>
        <v>3</v>
      </c>
      <c r="D24" s="43">
        <f>'S-Nebiker Kat. A weibl.'!D65</f>
        <v>12.577</v>
      </c>
      <c r="E24" s="18">
        <f>'S-Nebiker Kat. A weibl.'!E65</f>
        <v>12.023</v>
      </c>
      <c r="F24" s="64">
        <f>'S-Nebiker Kat. A weibl.'!F65</f>
        <v>1</v>
      </c>
    </row>
    <row r="25" spans="1:6" s="3" customFormat="1" ht="13.15">
      <c r="A25" s="50" t="str">
        <f>'S-Nebiker Kat. A weibl.'!A66</f>
        <v>Schmid</v>
      </c>
      <c r="B25" s="50" t="str">
        <f>'S-Nebiker Kat. A weibl.'!B66</f>
        <v>Laura</v>
      </c>
      <c r="C25" s="63">
        <f>'S-Nebiker Kat. A weibl.'!C66</f>
        <v>2</v>
      </c>
      <c r="D25" s="43">
        <f>'S-Nebiker Kat. A weibl.'!D66</f>
        <v>12.576000000000001</v>
      </c>
      <c r="E25" s="18">
        <f>'S-Nebiker Kat. A weibl.'!E66</f>
        <v>12.653</v>
      </c>
      <c r="F25" s="64">
        <f>'S-Nebiker Kat. A weibl.'!F66</f>
        <v>2</v>
      </c>
    </row>
    <row r="26" spans="1:6" s="3" customFormat="1" ht="13.15">
      <c r="A26" s="77" t="str">
        <f>'S-Nebiker Kat. A weibl.'!A67</f>
        <v>Winkler</v>
      </c>
      <c r="B26" s="77" t="str">
        <f>'S-Nebiker Kat. A weibl.'!B67</f>
        <v>Laura</v>
      </c>
      <c r="C26" s="82">
        <f>'S-Nebiker Kat. A weibl.'!C67</f>
        <v>1</v>
      </c>
      <c r="D26" s="84">
        <f>'S-Nebiker Kat. A weibl.'!D67</f>
        <v>13.576000000000001</v>
      </c>
      <c r="E26" s="80">
        <f>'S-Nebiker Kat. A weibl.'!E67</f>
        <v>13.641</v>
      </c>
      <c r="F26" s="81">
        <f>'S-Nebiker Kat. A weibl.'!F67</f>
        <v>3</v>
      </c>
    </row>
    <row r="28" spans="1:6" ht="13.15" thickBot="1"/>
    <row r="29" spans="1:6" ht="13.15">
      <c r="A29" s="58" t="str">
        <f>'S-Nebiker Kat. A männl.'!A3</f>
        <v>De schnöuscht Nebiker, Kategorie A</v>
      </c>
      <c r="B29" s="59"/>
      <c r="C29" s="60"/>
      <c r="D29" s="60"/>
      <c r="E29" s="61"/>
      <c r="F29" s="61">
        <f>F$2</f>
        <v>2022</v>
      </c>
    </row>
    <row r="30" spans="1:6" s="3" customFormat="1" ht="13.15">
      <c r="A30" s="4" t="s">
        <v>0</v>
      </c>
      <c r="C30" s="22"/>
      <c r="D30" s="22"/>
      <c r="E30" s="30"/>
    </row>
    <row r="31" spans="1:6" s="3" customFormat="1" ht="13.15">
      <c r="C31" s="29" t="s">
        <v>1</v>
      </c>
      <c r="D31" s="65" t="s">
        <v>2</v>
      </c>
      <c r="E31" s="42" t="s">
        <v>2</v>
      </c>
      <c r="F31" s="46" t="s">
        <v>3</v>
      </c>
    </row>
    <row r="32" spans="1:6" s="3" customFormat="1" ht="13.15">
      <c r="A32" s="49" t="s">
        <v>4</v>
      </c>
      <c r="B32" s="16" t="s">
        <v>5</v>
      </c>
      <c r="C32" s="28" t="s">
        <v>6</v>
      </c>
      <c r="D32" s="66" t="s">
        <v>7</v>
      </c>
      <c r="E32" s="40" t="s">
        <v>8</v>
      </c>
      <c r="F32" s="17" t="s">
        <v>8</v>
      </c>
    </row>
    <row r="33" spans="1:6" s="3" customFormat="1" ht="13.15">
      <c r="A33" s="50" t="str">
        <f>'S-Nebiker Kat. A männl.'!A67</f>
        <v>Hunkeler</v>
      </c>
      <c r="B33" s="50" t="str">
        <f>'S-Nebiker Kat. A männl.'!B67</f>
        <v>Ueli</v>
      </c>
      <c r="C33" s="70">
        <f>'S-Nebiker Kat. A männl.'!C67</f>
        <v>4</v>
      </c>
      <c r="D33" s="67">
        <f>'S-Nebiker Kat. A männl.'!D67</f>
        <v>9.9510000000000005</v>
      </c>
      <c r="E33" s="18">
        <f>'S-Nebiker Kat. A männl.'!E67</f>
        <v>10.125999999999999</v>
      </c>
      <c r="F33" s="64">
        <f>'S-Nebiker Kat. A männl.'!F67</f>
        <v>1</v>
      </c>
    </row>
    <row r="34" spans="1:6" s="3" customFormat="1" ht="13.15">
      <c r="A34" s="50" t="str">
        <f>'S-Nebiker Kat. A männl.'!A68</f>
        <v>Meier</v>
      </c>
      <c r="B34" s="50" t="str">
        <f>'S-Nebiker Kat. A männl.'!B68</f>
        <v>Loris</v>
      </c>
      <c r="C34" s="70">
        <f>'S-Nebiker Kat. A männl.'!C68</f>
        <v>5</v>
      </c>
      <c r="D34" s="67">
        <f>'S-Nebiker Kat. A männl.'!D68</f>
        <v>10.657</v>
      </c>
      <c r="E34" s="18">
        <f>'S-Nebiker Kat. A männl.'!E68</f>
        <v>10.784000000000001</v>
      </c>
      <c r="F34" s="64">
        <f>'S-Nebiker Kat. A männl.'!F68</f>
        <v>2</v>
      </c>
    </row>
    <row r="35" spans="1:6" s="3" customFormat="1" ht="13.15">
      <c r="A35" s="77" t="str">
        <f>'S-Nebiker Kat. A männl.'!A69</f>
        <v/>
      </c>
      <c r="B35" s="77" t="str">
        <f>'S-Nebiker Kat. A männl.'!B69</f>
        <v/>
      </c>
      <c r="C35" s="78" t="str">
        <f>'S-Nebiker Kat. A männl.'!C69</f>
        <v/>
      </c>
      <c r="D35" s="79" t="str">
        <f>'S-Nebiker Kat. A männl.'!D69</f>
        <v/>
      </c>
      <c r="E35" s="80" t="str">
        <f>'S-Nebiker Kat. A männl.'!E69</f>
        <v/>
      </c>
      <c r="F35" s="81" t="str">
        <f>'S-Nebiker Kat. A männl.'!F69</f>
        <v/>
      </c>
    </row>
    <row r="37" spans="1:6" ht="13.15" thickBot="1"/>
    <row r="38" spans="1:6" ht="13.15">
      <c r="A38" s="58" t="str">
        <f>'S-Nebiker Kat. B weibl.'!A3</f>
        <v>Di schnöuscht Nebikeri, Kategorie B</v>
      </c>
      <c r="B38" s="59"/>
      <c r="C38" s="60"/>
      <c r="D38" s="60"/>
      <c r="E38" s="61"/>
      <c r="F38" s="61">
        <f>F2</f>
        <v>2022</v>
      </c>
    </row>
    <row r="39" spans="1:6" s="3" customFormat="1" ht="13.15">
      <c r="A39" s="4" t="s">
        <v>0</v>
      </c>
      <c r="C39" s="22"/>
      <c r="D39" s="22"/>
      <c r="E39" s="30"/>
    </row>
    <row r="40" spans="1:6" s="3" customFormat="1" ht="13.15">
      <c r="C40" s="29" t="s">
        <v>1</v>
      </c>
      <c r="D40" s="65" t="s">
        <v>2</v>
      </c>
      <c r="E40" s="42" t="s">
        <v>2</v>
      </c>
      <c r="F40" s="46" t="s">
        <v>3</v>
      </c>
    </row>
    <row r="41" spans="1:6" s="3" customFormat="1" ht="13.15">
      <c r="A41" s="49" t="s">
        <v>4</v>
      </c>
      <c r="B41" s="16" t="s">
        <v>5</v>
      </c>
      <c r="C41" s="28" t="s">
        <v>6</v>
      </c>
      <c r="D41" s="66" t="s">
        <v>7</v>
      </c>
      <c r="E41" s="40" t="s">
        <v>8</v>
      </c>
      <c r="F41" s="17" t="s">
        <v>8</v>
      </c>
    </row>
    <row r="42" spans="1:6" s="3" customFormat="1" ht="13.15">
      <c r="A42" s="50" t="str">
        <f>'S-Nebiker Kat. B weibl.'!A65</f>
        <v>Wermelinger</v>
      </c>
      <c r="B42" s="63" t="str">
        <f>'S-Nebiker Kat. B weibl.'!B65</f>
        <v>Tanja</v>
      </c>
      <c r="C42" s="70">
        <f>'S-Nebiker Kat. B weibl.'!C65</f>
        <v>6</v>
      </c>
      <c r="D42" s="68">
        <f>'S-Nebiker Kat. B weibl.'!D65</f>
        <v>12.205</v>
      </c>
      <c r="E42" s="18">
        <f>'S-Nebiker Kat. B weibl.'!E65</f>
        <v>12.234</v>
      </c>
      <c r="F42" s="64">
        <f>'S-Nebiker Kat. B weibl.'!F65</f>
        <v>1</v>
      </c>
    </row>
    <row r="43" spans="1:6" s="3" customFormat="1" ht="13.15">
      <c r="A43" s="50" t="str">
        <f>'S-Nebiker Kat. B weibl.'!A66</f>
        <v>Lustenberger</v>
      </c>
      <c r="B43" s="63" t="str">
        <f>'S-Nebiker Kat. B weibl.'!B66</f>
        <v>Lena</v>
      </c>
      <c r="C43" s="70">
        <f>'S-Nebiker Kat. B weibl.'!C66</f>
        <v>8</v>
      </c>
      <c r="D43" s="68">
        <f>'S-Nebiker Kat. B weibl.'!D66</f>
        <v>13.984</v>
      </c>
      <c r="E43" s="18">
        <f>'S-Nebiker Kat. B weibl.'!E66</f>
        <v>12.97</v>
      </c>
      <c r="F43" s="64">
        <f>'S-Nebiker Kat. B weibl.'!F66</f>
        <v>2</v>
      </c>
    </row>
    <row r="44" spans="1:6" s="3" customFormat="1" ht="13.15">
      <c r="A44" s="71" t="str">
        <f>'S-Nebiker Kat. B weibl.'!A67</f>
        <v>Winkler</v>
      </c>
      <c r="B44" s="75" t="str">
        <f>'S-Nebiker Kat. B weibl.'!B67</f>
        <v>Nele</v>
      </c>
      <c r="C44" s="72">
        <f>'S-Nebiker Kat. B weibl.'!C67</f>
        <v>7</v>
      </c>
      <c r="D44" s="76">
        <f>'S-Nebiker Kat. B weibl.'!D67</f>
        <v>14.755000000000001</v>
      </c>
      <c r="E44" s="74">
        <f>'S-Nebiker Kat. B weibl.'!E67</f>
        <v>14.538</v>
      </c>
      <c r="F44" s="69">
        <f>'S-Nebiker Kat. B weibl.'!F67</f>
        <v>3</v>
      </c>
    </row>
    <row r="46" spans="1:6" ht="13.15" thickBot="1"/>
    <row r="47" spans="1:6" ht="13.15">
      <c r="A47" s="58" t="str">
        <f>'S-Nebiker Kat. B männl.'!A3</f>
        <v>De schnöuscht Nebiker, Kategorie B</v>
      </c>
      <c r="B47" s="59"/>
      <c r="C47" s="60"/>
      <c r="D47" s="60"/>
      <c r="E47" s="61"/>
      <c r="F47" s="61">
        <f>F11</f>
        <v>2022</v>
      </c>
    </row>
    <row r="48" spans="1:6" ht="13.15">
      <c r="A48" s="4" t="s">
        <v>0</v>
      </c>
      <c r="E48" s="30"/>
    </row>
    <row r="49" spans="1:6" ht="13.15">
      <c r="C49" s="29" t="s">
        <v>1</v>
      </c>
      <c r="D49" s="65" t="s">
        <v>2</v>
      </c>
      <c r="E49" s="42" t="s">
        <v>2</v>
      </c>
      <c r="F49" s="46" t="s">
        <v>3</v>
      </c>
    </row>
    <row r="50" spans="1:6" ht="13.15">
      <c r="A50" s="49" t="s">
        <v>4</v>
      </c>
      <c r="B50" s="16" t="s">
        <v>5</v>
      </c>
      <c r="C50" s="28" t="s">
        <v>6</v>
      </c>
      <c r="D50" s="66" t="s">
        <v>7</v>
      </c>
      <c r="E50" s="40" t="s">
        <v>8</v>
      </c>
      <c r="F50" s="17" t="s">
        <v>8</v>
      </c>
    </row>
    <row r="51" spans="1:6" ht="13.15">
      <c r="A51" s="50" t="str">
        <f>'S-Nebiker Kat. B männl.'!A64</f>
        <v>Müller</v>
      </c>
      <c r="B51" s="50" t="str">
        <f>'S-Nebiker Kat. B männl.'!B64</f>
        <v>Milo</v>
      </c>
      <c r="C51" s="70">
        <f>'S-Nebiker Kat. B männl.'!C64</f>
        <v>13</v>
      </c>
      <c r="D51" s="67">
        <f>'S-Nebiker Kat. B männl.'!D64</f>
        <v>10.102</v>
      </c>
      <c r="E51" s="18">
        <f>'S-Nebiker Kat. B männl.'!E64</f>
        <v>10.193</v>
      </c>
      <c r="F51" s="64">
        <f>'S-Nebiker Kat. B männl.'!F64</f>
        <v>1</v>
      </c>
    </row>
    <row r="52" spans="1:6" ht="13.15">
      <c r="A52" s="50" t="str">
        <f>'S-Nebiker Kat. B männl.'!A65</f>
        <v>Bucher</v>
      </c>
      <c r="B52" s="50" t="str">
        <f>'S-Nebiker Kat. B männl.'!B65</f>
        <v>Nino</v>
      </c>
      <c r="C52" s="70">
        <f>'S-Nebiker Kat. B männl.'!C65</f>
        <v>15</v>
      </c>
      <c r="D52" s="67">
        <f>'S-Nebiker Kat. B männl.'!D65</f>
        <v>10.666</v>
      </c>
      <c r="E52" s="18">
        <f>'S-Nebiker Kat. B männl.'!E65</f>
        <v>10.538</v>
      </c>
      <c r="F52" s="64">
        <f>'S-Nebiker Kat. B männl.'!F65</f>
        <v>2</v>
      </c>
    </row>
    <row r="53" spans="1:6" ht="13.15">
      <c r="A53" s="71" t="str">
        <f>'S-Nebiker Kat. B männl.'!A66</f>
        <v>Knöpfli</v>
      </c>
      <c r="B53" s="71" t="str">
        <f>'S-Nebiker Kat. B männl.'!B66</f>
        <v>Marco</v>
      </c>
      <c r="C53" s="72">
        <f>'S-Nebiker Kat. B männl.'!C66</f>
        <v>11</v>
      </c>
      <c r="D53" s="73">
        <f>'S-Nebiker Kat. B männl.'!D66</f>
        <v>10.972</v>
      </c>
      <c r="E53" s="74">
        <f>'S-Nebiker Kat. B männl.'!E66</f>
        <v>13.555999999999999</v>
      </c>
      <c r="F53" s="69">
        <f>'S-Nebiker Kat. B männl.'!F66</f>
        <v>3</v>
      </c>
    </row>
    <row r="55" spans="1:6" ht="13.15" thickBot="1"/>
    <row r="56" spans="1:6" ht="13.15">
      <c r="A56" s="58" t="str">
        <f>'S-Nebiker Kat. C weibl.'!A3</f>
        <v>Di schnöuscht Nebikeri, Kategorie C</v>
      </c>
      <c r="B56" s="59"/>
      <c r="C56" s="60"/>
      <c r="D56" s="60"/>
      <c r="E56" s="61"/>
      <c r="F56" s="61">
        <f>F20</f>
        <v>2022</v>
      </c>
    </row>
    <row r="57" spans="1:6" s="3" customFormat="1" ht="13.15">
      <c r="A57" s="4" t="s">
        <v>0</v>
      </c>
      <c r="C57" s="22"/>
      <c r="D57" s="22"/>
      <c r="E57" s="30"/>
    </row>
    <row r="58" spans="1:6" s="3" customFormat="1" ht="13.15">
      <c r="C58" s="29" t="s">
        <v>1</v>
      </c>
      <c r="D58" s="65" t="s">
        <v>2</v>
      </c>
      <c r="E58" s="42" t="s">
        <v>2</v>
      </c>
      <c r="F58" s="46" t="s">
        <v>3</v>
      </c>
    </row>
    <row r="59" spans="1:6" s="3" customFormat="1" ht="13.15">
      <c r="A59" s="49" t="s">
        <v>4</v>
      </c>
      <c r="B59" s="16" t="s">
        <v>5</v>
      </c>
      <c r="C59" s="28" t="s">
        <v>6</v>
      </c>
      <c r="D59" s="66" t="s">
        <v>7</v>
      </c>
      <c r="E59" s="40" t="s">
        <v>8</v>
      </c>
      <c r="F59" s="17" t="s">
        <v>8</v>
      </c>
    </row>
    <row r="60" spans="1:6" s="3" customFormat="1" ht="13.15">
      <c r="A60" s="50" t="str">
        <f>'S-Nebiker Kat. C weibl.'!A$65</f>
        <v>Wermelinger</v>
      </c>
      <c r="B60" s="63" t="str">
        <f>'S-Nebiker Kat. C weibl.'!B$65</f>
        <v>Lara</v>
      </c>
      <c r="C60" s="70">
        <f>'S-Nebiker Kat. C weibl.'!C$65</f>
        <v>21</v>
      </c>
      <c r="D60" s="68">
        <f>'S-Nebiker Kat. C weibl.'!D$65</f>
        <v>12.090999999999999</v>
      </c>
      <c r="E60" s="18">
        <f>'S-Nebiker Kat. C weibl.'!E$65</f>
        <v>11.978</v>
      </c>
      <c r="F60" s="64">
        <f>'S-Nebiker Kat. C weibl.'!F$65</f>
        <v>1</v>
      </c>
    </row>
    <row r="61" spans="1:6" s="3" customFormat="1" ht="13.15">
      <c r="A61" s="50" t="str">
        <f>'S-Nebiker Kat. C weibl.'!A$66</f>
        <v>Heller</v>
      </c>
      <c r="B61" s="63" t="str">
        <f>'S-Nebiker Kat. C weibl.'!B$66</f>
        <v>Lea</v>
      </c>
      <c r="C61" s="70">
        <f>'S-Nebiker Kat. C weibl.'!C$66</f>
        <v>23</v>
      </c>
      <c r="D61" s="68">
        <f>'S-Nebiker Kat. C weibl.'!D$66</f>
        <v>12.403</v>
      </c>
      <c r="E61" s="18">
        <f>'S-Nebiker Kat. C weibl.'!E$66</f>
        <v>12.334</v>
      </c>
      <c r="F61" s="64">
        <f>'S-Nebiker Kat. C weibl.'!F$66</f>
        <v>2</v>
      </c>
    </row>
    <row r="62" spans="1:6" s="3" customFormat="1" ht="13.15">
      <c r="A62" s="77" t="str">
        <f>'S-Nebiker Kat. C weibl.'!A$67</f>
        <v>Oxhaj</v>
      </c>
      <c r="B62" s="82" t="str">
        <f>'S-Nebiker Kat. C weibl.'!B$67</f>
        <v>Genisa</v>
      </c>
      <c r="C62" s="78">
        <f>'S-Nebiker Kat. C weibl.'!C$67</f>
        <v>17</v>
      </c>
      <c r="D62" s="84">
        <f>'S-Nebiker Kat. C weibl.'!D$67</f>
        <v>13.114000000000001</v>
      </c>
      <c r="E62" s="80">
        <f>'S-Nebiker Kat. C weibl.'!E$67</f>
        <v>13.231</v>
      </c>
      <c r="F62" s="81">
        <f>'S-Nebiker Kat. C weibl.'!F$67</f>
        <v>3</v>
      </c>
    </row>
    <row r="64" spans="1:6" ht="13.15" thickBot="1"/>
    <row r="65" spans="1:6" ht="13.15">
      <c r="A65" s="58" t="str">
        <f>'S-Nebiker Kat. C männl.'!A3</f>
        <v>De schnöuscht Nebiker, Kategorie C</v>
      </c>
      <c r="B65" s="59"/>
      <c r="C65" s="60"/>
      <c r="D65" s="60"/>
      <c r="E65" s="61"/>
      <c r="F65" s="61">
        <f>F29</f>
        <v>2022</v>
      </c>
    </row>
    <row r="66" spans="1:6" s="3" customFormat="1" ht="13.15">
      <c r="A66" s="4" t="s">
        <v>0</v>
      </c>
      <c r="C66" s="22"/>
      <c r="D66" s="22"/>
      <c r="E66" s="30"/>
    </row>
    <row r="67" spans="1:6" s="3" customFormat="1" ht="13.15">
      <c r="C67" s="29" t="s">
        <v>1</v>
      </c>
      <c r="D67" s="65" t="s">
        <v>2</v>
      </c>
      <c r="E67" s="42" t="s">
        <v>2</v>
      </c>
      <c r="F67" s="46" t="s">
        <v>3</v>
      </c>
    </row>
    <row r="68" spans="1:6" s="3" customFormat="1" ht="13.15">
      <c r="A68" s="49" t="s">
        <v>4</v>
      </c>
      <c r="B68" s="16" t="s">
        <v>5</v>
      </c>
      <c r="C68" s="28" t="s">
        <v>6</v>
      </c>
      <c r="D68" s="66" t="s">
        <v>7</v>
      </c>
      <c r="E68" s="40" t="s">
        <v>8</v>
      </c>
      <c r="F68" s="17" t="s">
        <v>8</v>
      </c>
    </row>
    <row r="69" spans="1:6" s="3" customFormat="1" ht="13.15">
      <c r="A69" s="50" t="str">
        <f>'S-Nebiker Kat. C männl.'!A$65</f>
        <v>Schumacher</v>
      </c>
      <c r="B69" s="63" t="str">
        <f>'S-Nebiker Kat. C männl.'!B$65</f>
        <v>Levin</v>
      </c>
      <c r="C69" s="70">
        <f>'S-Nebiker Kat. C männl.'!C$65</f>
        <v>32</v>
      </c>
      <c r="D69" s="68">
        <f>'S-Nebiker Kat. C männl.'!D$65</f>
        <v>11.143000000000001</v>
      </c>
      <c r="E69" s="18">
        <f>'S-Nebiker Kat. C männl.'!E$65</f>
        <v>11.349</v>
      </c>
      <c r="F69" s="64">
        <f>'S-Nebiker Kat. C männl.'!F$65</f>
        <v>1</v>
      </c>
    </row>
    <row r="70" spans="1:6" s="3" customFormat="1" ht="13.15">
      <c r="A70" s="50" t="str">
        <f>'S-Nebiker Kat. C männl.'!A$66</f>
        <v>Knüsel</v>
      </c>
      <c r="B70" s="63" t="str">
        <f>'S-Nebiker Kat. C männl.'!B$66</f>
        <v>Brian</v>
      </c>
      <c r="C70" s="70">
        <f>'S-Nebiker Kat. C männl.'!C$66</f>
        <v>31</v>
      </c>
      <c r="D70" s="68">
        <f>'S-Nebiker Kat. C männl.'!D$66</f>
        <v>11.954000000000001</v>
      </c>
      <c r="E70" s="18">
        <f>'S-Nebiker Kat. C männl.'!E$66</f>
        <v>12.044</v>
      </c>
      <c r="F70" s="64">
        <f>'S-Nebiker Kat. C männl.'!F$66</f>
        <v>2</v>
      </c>
    </row>
    <row r="71" spans="1:6" s="3" customFormat="1" ht="13.15">
      <c r="A71" s="77" t="str">
        <f>'S-Nebiker Kat. C männl.'!A$67</f>
        <v>Özgür</v>
      </c>
      <c r="B71" s="82" t="str">
        <f>'S-Nebiker Kat. C männl.'!B$67</f>
        <v>Eren</v>
      </c>
      <c r="C71" s="78">
        <f>'S-Nebiker Kat. C männl.'!C$67</f>
        <v>29</v>
      </c>
      <c r="D71" s="84">
        <f>'S-Nebiker Kat. C männl.'!D$67</f>
        <v>12.653</v>
      </c>
      <c r="E71" s="80">
        <f>'S-Nebiker Kat. C männl.'!E$67</f>
        <v>12.673</v>
      </c>
      <c r="F71" s="81">
        <f>'S-Nebiker Kat. C männl.'!F$67</f>
        <v>3</v>
      </c>
    </row>
    <row r="73" spans="1:6" ht="13.15" thickBot="1"/>
    <row r="74" spans="1:6" ht="13.15">
      <c r="A74" s="58" t="str">
        <f>'S-Nebiker Kat. D weibl.'!A3</f>
        <v>Di schnöuscht Nebikeri, Kategorie D</v>
      </c>
      <c r="B74" s="59"/>
      <c r="C74" s="60"/>
      <c r="D74" s="60"/>
      <c r="E74" s="61"/>
      <c r="F74" s="61">
        <f>F38</f>
        <v>2022</v>
      </c>
    </row>
    <row r="75" spans="1:6" s="3" customFormat="1" ht="13.15">
      <c r="A75" s="4" t="s">
        <v>0</v>
      </c>
      <c r="C75" s="22"/>
      <c r="D75" s="22"/>
      <c r="E75" s="30"/>
    </row>
    <row r="76" spans="1:6" s="3" customFormat="1" ht="13.15">
      <c r="C76" s="29" t="s">
        <v>1</v>
      </c>
      <c r="D76" s="65" t="s">
        <v>2</v>
      </c>
      <c r="E76" s="42" t="s">
        <v>2</v>
      </c>
      <c r="F76" s="46" t="s">
        <v>3</v>
      </c>
    </row>
    <row r="77" spans="1:6" s="3" customFormat="1" ht="13.15">
      <c r="A77" s="49" t="s">
        <v>4</v>
      </c>
      <c r="B77" s="16" t="s">
        <v>5</v>
      </c>
      <c r="C77" s="28" t="s">
        <v>6</v>
      </c>
      <c r="D77" s="66" t="s">
        <v>7</v>
      </c>
      <c r="E77" s="40" t="s">
        <v>8</v>
      </c>
      <c r="F77" s="17" t="s">
        <v>8</v>
      </c>
    </row>
    <row r="78" spans="1:6" s="3" customFormat="1" ht="13.15">
      <c r="A78" s="50" t="str">
        <f>'S-Nebiker Kat. D weibl.'!A$65</f>
        <v>Wolf</v>
      </c>
      <c r="B78" s="63" t="str">
        <f>'S-Nebiker Kat. D weibl.'!B$65</f>
        <v>Malea</v>
      </c>
      <c r="C78" s="70">
        <f>'S-Nebiker Kat. D weibl.'!C$65</f>
        <v>40</v>
      </c>
      <c r="D78" s="68">
        <f>'S-Nebiker Kat. D weibl.'!D$65</f>
        <v>13.151</v>
      </c>
      <c r="E78" s="18">
        <f>'S-Nebiker Kat. D weibl.'!E$65</f>
        <v>13.093</v>
      </c>
      <c r="F78" s="64">
        <f>'S-Nebiker Kat. D weibl.'!F$65</f>
        <v>1</v>
      </c>
    </row>
    <row r="79" spans="1:6" s="3" customFormat="1" ht="13.15">
      <c r="A79" s="50" t="str">
        <f>'S-Nebiker Kat. D weibl.'!A$66</f>
        <v>Schmidlin</v>
      </c>
      <c r="B79" s="63" t="str">
        <f>'S-Nebiker Kat. D weibl.'!B$66</f>
        <v>Malina</v>
      </c>
      <c r="C79" s="70">
        <f>'S-Nebiker Kat. D weibl.'!C$66</f>
        <v>38</v>
      </c>
      <c r="D79" s="68">
        <f>'S-Nebiker Kat. D weibl.'!D$66</f>
        <v>13.465</v>
      </c>
      <c r="E79" s="18">
        <f>'S-Nebiker Kat. D weibl.'!E$66</f>
        <v>13.093999999999999</v>
      </c>
      <c r="F79" s="64">
        <f>'S-Nebiker Kat. D weibl.'!F$66</f>
        <v>2</v>
      </c>
    </row>
    <row r="80" spans="1:6" s="3" customFormat="1" ht="13.15">
      <c r="A80" s="77" t="str">
        <f>'S-Nebiker Kat. D weibl.'!A$67</f>
        <v>Oxhaj</v>
      </c>
      <c r="B80" s="82" t="str">
        <f>'S-Nebiker Kat. D weibl.'!B$67</f>
        <v>Leadra</v>
      </c>
      <c r="C80" s="78">
        <f>'S-Nebiker Kat. D weibl.'!C$67</f>
        <v>105</v>
      </c>
      <c r="D80" s="84">
        <f>'S-Nebiker Kat. D weibl.'!D$67</f>
        <v>13.414</v>
      </c>
      <c r="E80" s="80">
        <f>'S-Nebiker Kat. D weibl.'!E$67</f>
        <v>13.095000000000001</v>
      </c>
      <c r="F80" s="81">
        <f>'S-Nebiker Kat. D weibl.'!F$67</f>
        <v>3</v>
      </c>
    </row>
    <row r="82" spans="1:6" ht="13.15" thickBot="1"/>
    <row r="83" spans="1:6" ht="13.15">
      <c r="A83" s="58" t="str">
        <f>'S-Nebiker Kat. D männl.'!A3</f>
        <v>De schnöuscht Nebiker, Kategorie D</v>
      </c>
      <c r="B83" s="59"/>
      <c r="C83" s="60"/>
      <c r="D83" s="60"/>
      <c r="E83" s="61"/>
      <c r="F83" s="61">
        <f>F47</f>
        <v>2022</v>
      </c>
    </row>
    <row r="84" spans="1:6" s="3" customFormat="1" ht="13.15">
      <c r="A84" s="4" t="s">
        <v>0</v>
      </c>
      <c r="C84" s="22"/>
      <c r="D84" s="22"/>
      <c r="E84" s="30"/>
    </row>
    <row r="85" spans="1:6" s="3" customFormat="1" ht="13.15">
      <c r="C85" s="29" t="s">
        <v>1</v>
      </c>
      <c r="D85" s="65" t="s">
        <v>2</v>
      </c>
      <c r="E85" s="42" t="s">
        <v>2</v>
      </c>
      <c r="F85" s="46" t="s">
        <v>3</v>
      </c>
    </row>
    <row r="86" spans="1:6" s="3" customFormat="1" ht="13.15">
      <c r="A86" s="49" t="s">
        <v>4</v>
      </c>
      <c r="B86" s="16" t="s">
        <v>5</v>
      </c>
      <c r="C86" s="28" t="s">
        <v>6</v>
      </c>
      <c r="D86" s="66" t="s">
        <v>7</v>
      </c>
      <c r="E86" s="40" t="s">
        <v>8</v>
      </c>
      <c r="F86" s="17" t="s">
        <v>8</v>
      </c>
    </row>
    <row r="87" spans="1:6" s="3" customFormat="1" ht="13.15">
      <c r="A87" s="50" t="str">
        <f>'S-Nebiker Kat. D männl.'!A$65</f>
        <v>Koller</v>
      </c>
      <c r="B87" s="63" t="str">
        <f>'S-Nebiker Kat. D männl.'!B$65</f>
        <v>Andrin</v>
      </c>
      <c r="C87" s="70">
        <f>'S-Nebiker Kat. D männl.'!C$65</f>
        <v>47</v>
      </c>
      <c r="D87" s="68">
        <f>'S-Nebiker Kat. D männl.'!D$65</f>
        <v>12.483000000000001</v>
      </c>
      <c r="E87" s="18">
        <f>'S-Nebiker Kat. D männl.'!E$65</f>
        <v>12.214</v>
      </c>
      <c r="F87" s="64">
        <f>'S-Nebiker Kat. D männl.'!F$65</f>
        <v>1</v>
      </c>
    </row>
    <row r="88" spans="1:6" s="3" customFormat="1" ht="13.15">
      <c r="A88" s="50" t="str">
        <f>'S-Nebiker Kat. D männl.'!A$66</f>
        <v>Gut</v>
      </c>
      <c r="B88" s="63" t="str">
        <f>'S-Nebiker Kat. D männl.'!B$66</f>
        <v>Ramon</v>
      </c>
      <c r="C88" s="70">
        <f>'S-Nebiker Kat. D männl.'!C$66</f>
        <v>46</v>
      </c>
      <c r="D88" s="68">
        <f>'S-Nebiker Kat. D männl.'!D$66</f>
        <v>13.31</v>
      </c>
      <c r="E88" s="18">
        <f>'S-Nebiker Kat. D männl.'!E$66</f>
        <v>12.576000000000001</v>
      </c>
      <c r="F88" s="64">
        <f>'S-Nebiker Kat. D männl.'!F$66</f>
        <v>2</v>
      </c>
    </row>
    <row r="89" spans="1:6" s="3" customFormat="1" ht="13.15">
      <c r="A89" s="77" t="str">
        <f>'S-Nebiker Kat. D männl.'!A$67</f>
        <v>Schmidlin</v>
      </c>
      <c r="B89" s="82" t="str">
        <f>'S-Nebiker Kat. D männl.'!B$67</f>
        <v>Manuel</v>
      </c>
      <c r="C89" s="78">
        <f>'S-Nebiker Kat. D männl.'!C$67</f>
        <v>48</v>
      </c>
      <c r="D89" s="84">
        <f>'S-Nebiker Kat. D männl.'!D$67</f>
        <v>13.272</v>
      </c>
      <c r="E89" s="80">
        <f>'S-Nebiker Kat. D männl.'!E$67</f>
        <v>13.006</v>
      </c>
      <c r="F89" s="81">
        <f>'S-Nebiker Kat. D männl.'!F$67</f>
        <v>3</v>
      </c>
    </row>
    <row r="91" spans="1:6" ht="13.15" thickBot="1"/>
    <row r="92" spans="1:6" ht="13.15">
      <c r="A92" s="58" t="str">
        <f>'S-Nebiker Kat. E weibl.'!A3</f>
        <v>Di schnöuscht Nebikeri, Kategorie E</v>
      </c>
      <c r="B92" s="59"/>
      <c r="C92" s="60"/>
      <c r="D92" s="60"/>
      <c r="E92" s="61"/>
      <c r="F92" s="61">
        <f>F56</f>
        <v>2022</v>
      </c>
    </row>
    <row r="93" spans="1:6" s="3" customFormat="1" ht="13.15">
      <c r="A93" s="4" t="s">
        <v>0</v>
      </c>
      <c r="C93" s="22"/>
      <c r="D93" s="22"/>
      <c r="E93" s="30"/>
    </row>
    <row r="94" spans="1:6" s="3" customFormat="1" ht="13.15">
      <c r="C94" s="29" t="s">
        <v>1</v>
      </c>
      <c r="D94" s="65" t="s">
        <v>2</v>
      </c>
      <c r="E94" s="42" t="s">
        <v>2</v>
      </c>
      <c r="F94" s="46" t="s">
        <v>3</v>
      </c>
    </row>
    <row r="95" spans="1:6" s="3" customFormat="1" ht="13.15">
      <c r="A95" s="49" t="s">
        <v>4</v>
      </c>
      <c r="B95" s="16" t="s">
        <v>5</v>
      </c>
      <c r="C95" s="28" t="s">
        <v>6</v>
      </c>
      <c r="D95" s="66" t="s">
        <v>7</v>
      </c>
      <c r="E95" s="40" t="s">
        <v>8</v>
      </c>
      <c r="F95" s="17" t="s">
        <v>8</v>
      </c>
    </row>
    <row r="96" spans="1:6" s="3" customFormat="1" ht="13.15">
      <c r="A96" s="50" t="str">
        <f>'S-Nebiker Kat. E weibl.'!A$65</f>
        <v>Wermelinger</v>
      </c>
      <c r="B96" s="63" t="str">
        <f>'S-Nebiker Kat. E weibl.'!B$65</f>
        <v>Anja</v>
      </c>
      <c r="C96" s="70">
        <f>'S-Nebiker Kat. E weibl.'!C$65</f>
        <v>59</v>
      </c>
      <c r="D96" s="68">
        <f>'S-Nebiker Kat. E weibl.'!D$65</f>
        <v>13.744999999999999</v>
      </c>
      <c r="E96" s="18">
        <f>'S-Nebiker Kat. E weibl.'!E$65</f>
        <v>13.252000000000001</v>
      </c>
      <c r="F96" s="64">
        <f>'S-Nebiker Kat. E weibl.'!F$65</f>
        <v>1</v>
      </c>
    </row>
    <row r="97" spans="1:6" s="3" customFormat="1" ht="13.15">
      <c r="A97" s="50" t="str">
        <f>'S-Nebiker Kat. E weibl.'!A$66</f>
        <v>Özgür</v>
      </c>
      <c r="B97" s="63" t="str">
        <f>'S-Nebiker Kat. E weibl.'!B$66</f>
        <v>Nisa</v>
      </c>
      <c r="C97" s="70">
        <f>'S-Nebiker Kat. E weibl.'!C$66</f>
        <v>60</v>
      </c>
      <c r="D97" s="68">
        <f>'S-Nebiker Kat. E weibl.'!D$66</f>
        <v>13.848000000000001</v>
      </c>
      <c r="E97" s="18">
        <f>'S-Nebiker Kat. E weibl.'!E$66</f>
        <v>13.702999999999999</v>
      </c>
      <c r="F97" s="64">
        <f>'S-Nebiker Kat. E weibl.'!F$66</f>
        <v>2</v>
      </c>
    </row>
    <row r="98" spans="1:6" s="3" customFormat="1" ht="13.15">
      <c r="A98" s="77" t="str">
        <f>'S-Nebiker Kat. E weibl.'!A$67</f>
        <v>Gut</v>
      </c>
      <c r="B98" s="82" t="str">
        <f>'S-Nebiker Kat. E weibl.'!B$67</f>
        <v>Lorena</v>
      </c>
      <c r="C98" s="78">
        <f>'S-Nebiker Kat. E weibl.'!C$67</f>
        <v>61</v>
      </c>
      <c r="D98" s="84">
        <f>'S-Nebiker Kat. E weibl.'!D$67</f>
        <v>14.118</v>
      </c>
      <c r="E98" s="80">
        <f>'S-Nebiker Kat. E weibl.'!E$67</f>
        <v>14.135</v>
      </c>
      <c r="F98" s="81">
        <f>'S-Nebiker Kat. E weibl.'!F$67</f>
        <v>3</v>
      </c>
    </row>
    <row r="100" spans="1:6" ht="13.15" thickBot="1"/>
    <row r="101" spans="1:6" ht="13.15">
      <c r="A101" s="58" t="str">
        <f>'S-Nebiker Kat. E männl.'!A3</f>
        <v>De schnöuscht Nebiker, Kategorie E</v>
      </c>
      <c r="B101" s="59"/>
      <c r="C101" s="60"/>
      <c r="D101" s="60"/>
      <c r="E101" s="61"/>
      <c r="F101" s="61">
        <f>F65</f>
        <v>2022</v>
      </c>
    </row>
    <row r="102" spans="1:6" s="3" customFormat="1" ht="13.15">
      <c r="A102" s="4" t="s">
        <v>0</v>
      </c>
      <c r="C102" s="22"/>
      <c r="D102" s="22"/>
      <c r="E102" s="30"/>
    </row>
    <row r="103" spans="1:6" s="3" customFormat="1" ht="13.15">
      <c r="C103" s="29" t="s">
        <v>1</v>
      </c>
      <c r="D103" s="65" t="s">
        <v>2</v>
      </c>
      <c r="E103" s="42" t="s">
        <v>2</v>
      </c>
      <c r="F103" s="46" t="s">
        <v>3</v>
      </c>
    </row>
    <row r="104" spans="1:6" s="3" customFormat="1" ht="13.15">
      <c r="A104" s="49" t="s">
        <v>4</v>
      </c>
      <c r="B104" s="16" t="s">
        <v>5</v>
      </c>
      <c r="C104" s="28" t="s">
        <v>6</v>
      </c>
      <c r="D104" s="66" t="s">
        <v>7</v>
      </c>
      <c r="E104" s="40" t="s">
        <v>8</v>
      </c>
      <c r="F104" s="17" t="s">
        <v>8</v>
      </c>
    </row>
    <row r="105" spans="1:6" s="3" customFormat="1" ht="13.15">
      <c r="A105" s="50" t="str">
        <f>'S-Nebiker Kat. E männl.'!A$63</f>
        <v>Schneider</v>
      </c>
      <c r="B105" s="63" t="str">
        <f>'S-Nebiker Kat. E männl.'!B$63</f>
        <v>Bela</v>
      </c>
      <c r="C105" s="70">
        <f>'S-Nebiker Kat. E männl.'!C$63</f>
        <v>71</v>
      </c>
      <c r="D105" s="68">
        <f>'S-Nebiker Kat. E männl.'!D$63</f>
        <v>13.644</v>
      </c>
      <c r="E105" s="18">
        <f>'S-Nebiker Kat. E männl.'!E$63</f>
        <v>13.574999999999999</v>
      </c>
      <c r="F105" s="64">
        <f>'S-Nebiker Kat. E männl.'!F$63</f>
        <v>1</v>
      </c>
    </row>
    <row r="106" spans="1:6" s="3" customFormat="1" ht="13.15">
      <c r="A106" s="50" t="str">
        <f>'S-Nebiker Kat. E männl.'!A$64</f>
        <v>Morina</v>
      </c>
      <c r="B106" s="63" t="str">
        <f>'S-Nebiker Kat. E männl.'!B$64</f>
        <v>Erdi</v>
      </c>
      <c r="C106" s="70">
        <f>'S-Nebiker Kat. E männl.'!C$64</f>
        <v>69</v>
      </c>
      <c r="D106" s="68">
        <f>'S-Nebiker Kat. E männl.'!D$64</f>
        <v>13.95</v>
      </c>
      <c r="E106" s="18">
        <f>'S-Nebiker Kat. E männl.'!E$64</f>
        <v>13.576000000000001</v>
      </c>
      <c r="F106" s="64">
        <f>'S-Nebiker Kat. E männl.'!F$64</f>
        <v>2</v>
      </c>
    </row>
    <row r="107" spans="1:6" s="3" customFormat="1" ht="13.15">
      <c r="A107" s="77" t="str">
        <f>'S-Nebiker Kat. E männl.'!A$65</f>
        <v>Müller</v>
      </c>
      <c r="B107" s="82" t="str">
        <f>'S-Nebiker Kat. E männl.'!B$65</f>
        <v>Lean</v>
      </c>
      <c r="C107" s="78">
        <f>'S-Nebiker Kat. E männl.'!C$65</f>
        <v>79</v>
      </c>
      <c r="D107" s="84">
        <f>'S-Nebiker Kat. E männl.'!D$65</f>
        <v>13.786</v>
      </c>
      <c r="E107" s="80">
        <f>'S-Nebiker Kat. E männl.'!E$65</f>
        <v>13.834</v>
      </c>
      <c r="F107" s="81">
        <f>'S-Nebiker Kat. E männl.'!F$65</f>
        <v>3</v>
      </c>
    </row>
    <row r="109" spans="1:6" ht="13.15" thickBot="1"/>
    <row r="110" spans="1:6" ht="13.15">
      <c r="A110" s="58" t="str">
        <f>'S-Nebiker Kat. F weibl.'!A3</f>
        <v>Di schnöuscht Nebikeri, Kategorie F</v>
      </c>
      <c r="B110" s="59"/>
      <c r="C110" s="60"/>
      <c r="D110" s="60"/>
      <c r="E110" s="61"/>
      <c r="F110" s="61">
        <f>F74</f>
        <v>2022</v>
      </c>
    </row>
    <row r="111" spans="1:6" ht="13.15">
      <c r="A111" s="4" t="s">
        <v>0</v>
      </c>
      <c r="E111" s="30"/>
    </row>
    <row r="112" spans="1:6" ht="13.15">
      <c r="C112" s="29" t="s">
        <v>1</v>
      </c>
      <c r="D112" s="65" t="s">
        <v>2</v>
      </c>
      <c r="E112" s="42" t="s">
        <v>2</v>
      </c>
      <c r="F112" s="46" t="s">
        <v>3</v>
      </c>
    </row>
    <row r="113" spans="1:6" ht="13.15">
      <c r="A113" s="49" t="s">
        <v>4</v>
      </c>
      <c r="B113" s="16" t="s">
        <v>5</v>
      </c>
      <c r="C113" s="28" t="s">
        <v>6</v>
      </c>
      <c r="D113" s="66" t="s">
        <v>7</v>
      </c>
      <c r="E113" s="40" t="s">
        <v>8</v>
      </c>
      <c r="F113" s="17" t="s">
        <v>8</v>
      </c>
    </row>
    <row r="114" spans="1:6" ht="13.15">
      <c r="A114" s="50" t="str">
        <f>'S-Nebiker Kat. F weibl.'!A$65</f>
        <v>Wiederkehr</v>
      </c>
      <c r="B114" s="63" t="str">
        <f>'S-Nebiker Kat. F weibl.'!B$65</f>
        <v>Alea</v>
      </c>
      <c r="C114" s="70">
        <f>'S-Nebiker Kat. F weibl.'!C$65</f>
        <v>88</v>
      </c>
      <c r="D114" s="68">
        <f>'S-Nebiker Kat. F weibl.'!D$65</f>
        <v>16.754999999999999</v>
      </c>
      <c r="E114" s="18">
        <f>'S-Nebiker Kat. F weibl.'!E$65</f>
        <v>16.266999999999999</v>
      </c>
      <c r="F114" s="64">
        <f>'S-Nebiker Kat. F weibl.'!F$65</f>
        <v>1</v>
      </c>
    </row>
    <row r="115" spans="1:6" ht="13.15">
      <c r="A115" s="50" t="str">
        <f>'S-Nebiker Kat. F weibl.'!A$66</f>
        <v>Gashi</v>
      </c>
      <c r="B115" s="63" t="str">
        <f>'S-Nebiker Kat. F weibl.'!B$66</f>
        <v>Leana</v>
      </c>
      <c r="C115" s="70">
        <f>'S-Nebiker Kat. F weibl.'!C$66</f>
        <v>91</v>
      </c>
      <c r="D115" s="68">
        <f>'S-Nebiker Kat. F weibl.'!D$66</f>
        <v>17.173999999999999</v>
      </c>
      <c r="E115" s="18">
        <f>'S-Nebiker Kat. F weibl.'!E$66</f>
        <v>16.462</v>
      </c>
      <c r="F115" s="64">
        <f>'S-Nebiker Kat. F weibl.'!F$66</f>
        <v>2</v>
      </c>
    </row>
    <row r="116" spans="1:6" ht="13.15">
      <c r="A116" s="77" t="str">
        <f>'S-Nebiker Kat. F weibl.'!A$67</f>
        <v>Bisang</v>
      </c>
      <c r="B116" s="82" t="str">
        <f>'S-Nebiker Kat. F weibl.'!B$67</f>
        <v>Elin</v>
      </c>
      <c r="C116" s="78">
        <f>'S-Nebiker Kat. F weibl.'!C$67</f>
        <v>86</v>
      </c>
      <c r="D116" s="84">
        <f>'S-Nebiker Kat. F weibl.'!D$67</f>
        <v>16.885999999999999</v>
      </c>
      <c r="E116" s="80">
        <f>'S-Nebiker Kat. F weibl.'!E$67</f>
        <v>16.719000000000001</v>
      </c>
      <c r="F116" s="81">
        <f>'S-Nebiker Kat. F weibl.'!F$67</f>
        <v>3</v>
      </c>
    </row>
    <row r="118" spans="1:6" ht="13.15" thickBot="1"/>
    <row r="119" spans="1:6" ht="13.15">
      <c r="A119" s="58" t="str">
        <f>'S-Nebiker Kat. F männl.'!A3</f>
        <v>De schnöuscht Nebiker, Kategorie F</v>
      </c>
      <c r="B119" s="59"/>
      <c r="C119" s="60"/>
      <c r="D119" s="60"/>
      <c r="E119" s="61"/>
      <c r="F119" s="61">
        <f>F83</f>
        <v>2022</v>
      </c>
    </row>
    <row r="120" spans="1:6" ht="13.15">
      <c r="A120" s="4" t="s">
        <v>0</v>
      </c>
      <c r="E120" s="30"/>
    </row>
    <row r="121" spans="1:6" ht="13.15">
      <c r="C121" s="29" t="s">
        <v>1</v>
      </c>
      <c r="D121" s="65" t="s">
        <v>2</v>
      </c>
      <c r="E121" s="42" t="s">
        <v>2</v>
      </c>
      <c r="F121" s="46" t="s">
        <v>3</v>
      </c>
    </row>
    <row r="122" spans="1:6" ht="13.15">
      <c r="A122" s="49" t="s">
        <v>4</v>
      </c>
      <c r="B122" s="16" t="s">
        <v>5</v>
      </c>
      <c r="C122" s="28" t="s">
        <v>6</v>
      </c>
      <c r="D122" s="66" t="s">
        <v>7</v>
      </c>
      <c r="E122" s="40" t="s">
        <v>8</v>
      </c>
      <c r="F122" s="17" t="s">
        <v>8</v>
      </c>
    </row>
    <row r="123" spans="1:6" ht="13.15">
      <c r="A123" s="50" t="str">
        <f>'S-Nebiker Kat. F männl.'!A$66</f>
        <v>Vesic</v>
      </c>
      <c r="B123" s="63" t="str">
        <f>'S-Nebiker Kat. F männl.'!B$66</f>
        <v>Andrej</v>
      </c>
      <c r="C123" s="70">
        <f>'S-Nebiker Kat. F männl.'!C$66</f>
        <v>99</v>
      </c>
      <c r="D123" s="68">
        <f>'S-Nebiker Kat. F männl.'!D$66</f>
        <v>16.108000000000001</v>
      </c>
      <c r="E123" s="18">
        <f>'S-Nebiker Kat. F männl.'!E$66</f>
        <v>15.545</v>
      </c>
      <c r="F123" s="64">
        <f>'S-Nebiker Kat. F männl.'!F$66</f>
        <v>1</v>
      </c>
    </row>
    <row r="124" spans="1:6" ht="13.15">
      <c r="A124" s="50" t="str">
        <f>'S-Nebiker Kat. F männl.'!A$67</f>
        <v>Gut</v>
      </c>
      <c r="B124" s="63" t="str">
        <f>'S-Nebiker Kat. F männl.'!B$67</f>
        <v>Levin</v>
      </c>
      <c r="C124" s="70">
        <f>'S-Nebiker Kat. F männl.'!C$67</f>
        <v>102</v>
      </c>
      <c r="D124" s="68">
        <f>'S-Nebiker Kat. F männl.'!D$67</f>
        <v>15.686999999999999</v>
      </c>
      <c r="E124" s="18">
        <f>'S-Nebiker Kat. F männl.'!E$67</f>
        <v>15.795</v>
      </c>
      <c r="F124" s="64">
        <f>'S-Nebiker Kat. F männl.'!F$67</f>
        <v>2</v>
      </c>
    </row>
    <row r="125" spans="1:6" ht="13.15">
      <c r="A125" s="77" t="str">
        <f>'S-Nebiker Kat. F männl.'!A$68</f>
        <v>Basler</v>
      </c>
      <c r="B125" s="82" t="str">
        <f>'S-Nebiker Kat. F männl.'!B$68</f>
        <v>Levin</v>
      </c>
      <c r="C125" s="78">
        <f>'S-Nebiker Kat. F männl.'!C$68</f>
        <v>101</v>
      </c>
      <c r="D125" s="84">
        <f>'S-Nebiker Kat. F männl.'!D$68</f>
        <v>16.585000000000001</v>
      </c>
      <c r="E125" s="80">
        <f>'S-Nebiker Kat. F männl.'!E$68</f>
        <v>15.795999999999999</v>
      </c>
      <c r="F125" s="81">
        <f>'S-Nebiker Kat. F männl.'!F$68</f>
        <v>3</v>
      </c>
    </row>
    <row r="127" spans="1:6" ht="13.15" thickBot="1"/>
    <row r="128" spans="1:6" ht="13.15">
      <c r="A128" s="58" t="str">
        <f>'S-Nebiker Kat. Pföderi'!A3</f>
        <v>De schnöuscht Nebiker Pföderi</v>
      </c>
      <c r="B128" s="59"/>
      <c r="C128" s="60"/>
      <c r="D128" s="60"/>
      <c r="E128" s="61"/>
      <c r="F128" s="61">
        <f>F92</f>
        <v>2022</v>
      </c>
    </row>
    <row r="129" spans="1:8" ht="13.15">
      <c r="A129" s="4" t="s">
        <v>0</v>
      </c>
      <c r="E129" s="30"/>
    </row>
    <row r="130" spans="1:8" ht="13.15">
      <c r="C130" s="29" t="s">
        <v>1</v>
      </c>
      <c r="D130" s="65" t="s">
        <v>2</v>
      </c>
      <c r="E130" s="42" t="s">
        <v>2</v>
      </c>
      <c r="F130" s="46" t="s">
        <v>3</v>
      </c>
    </row>
    <row r="131" spans="1:8" ht="13.15">
      <c r="A131" s="49" t="s">
        <v>4</v>
      </c>
      <c r="B131" s="16" t="s">
        <v>5</v>
      </c>
      <c r="C131" s="28" t="s">
        <v>6</v>
      </c>
      <c r="D131" s="66" t="s">
        <v>7</v>
      </c>
      <c r="E131" s="40" t="s">
        <v>8</v>
      </c>
      <c r="F131" s="17" t="s">
        <v>8</v>
      </c>
    </row>
    <row r="132" spans="1:8" ht="13.15">
      <c r="A132" s="50" t="str">
        <f>'S-Nebiker Kat. Pföderi'!A$65</f>
        <v/>
      </c>
      <c r="B132" s="63" t="str">
        <f>'S-Nebiker Kat. Pföderi'!B$65</f>
        <v/>
      </c>
      <c r="C132" s="70" t="str">
        <f>'S-Nebiker Kat. Pföderi'!C$65</f>
        <v/>
      </c>
      <c r="D132" s="68" t="str">
        <f>'S-Nebiker Kat. Pföderi'!D$65</f>
        <v/>
      </c>
      <c r="E132" s="18" t="str">
        <f>'S-Nebiker Kat. Pföderi'!E$65</f>
        <v/>
      </c>
      <c r="F132" s="64" t="str">
        <f>'S-Nebiker Kat. Pföderi'!F$65</f>
        <v/>
      </c>
    </row>
    <row r="133" spans="1:8" ht="13.15">
      <c r="A133" s="50" t="str">
        <f>'S-Nebiker Kat. Pföderi'!A$66</f>
        <v/>
      </c>
      <c r="B133" s="63" t="str">
        <f>'S-Nebiker Kat. Pföderi'!B$66</f>
        <v/>
      </c>
      <c r="C133" s="70" t="str">
        <f>'S-Nebiker Kat. Pföderi'!C$66</f>
        <v/>
      </c>
      <c r="D133" s="68" t="str">
        <f>'S-Nebiker Kat. Pföderi'!D$66</f>
        <v/>
      </c>
      <c r="E133" s="18" t="str">
        <f>'S-Nebiker Kat. Pföderi'!E$66</f>
        <v/>
      </c>
      <c r="F133" s="64" t="str">
        <f>'S-Nebiker Kat. Pföderi'!F$66</f>
        <v/>
      </c>
    </row>
    <row r="134" spans="1:8" ht="13.15">
      <c r="A134" s="77" t="str">
        <f>'S-Nebiker Kat. Pföderi'!A$67</f>
        <v/>
      </c>
      <c r="B134" s="82" t="str">
        <f>'S-Nebiker Kat. Pföderi'!B$67</f>
        <v/>
      </c>
      <c r="C134" s="78" t="str">
        <f>'S-Nebiker Kat. Pföderi'!C$67</f>
        <v/>
      </c>
      <c r="D134" s="84" t="str">
        <f>'S-Nebiker Kat. Pföderi'!D$67</f>
        <v/>
      </c>
      <c r="E134" s="80" t="str">
        <f>'S-Nebiker Kat. Pföderi'!E$67</f>
        <v/>
      </c>
      <c r="F134" s="81" t="str">
        <f>'S-Nebiker Kat. Pföderi'!F$67</f>
        <v/>
      </c>
    </row>
    <row r="137" spans="1:8">
      <c r="C137" s="3"/>
      <c r="D137" s="3"/>
    </row>
    <row r="142" spans="1:8">
      <c r="H142" s="86"/>
    </row>
  </sheetData>
  <sheetProtection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rowBreaks count="2" manualBreakCount="2">
    <brk id="54" max="16383" man="1"/>
    <brk id="108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8"/>
  <sheetViews>
    <sheetView topLeftCell="A25" zoomScaleNormal="100" workbookViewId="0">
      <selection activeCell="E51" sqref="E51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3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78</v>
      </c>
      <c r="B3" s="5"/>
      <c r="C3" s="6" t="s">
        <v>79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65</v>
      </c>
      <c r="B8" s="23" t="s">
        <v>80</v>
      </c>
      <c r="C8" s="53">
        <v>33</v>
      </c>
      <c r="D8" s="54">
        <v>2012</v>
      </c>
      <c r="E8" s="7">
        <v>14.028</v>
      </c>
      <c r="F8" s="9">
        <f t="shared" ref="F8:F44" si="0">IF(E8="","",RANK(E8,$E$8:$E$44,2))</f>
        <v>9</v>
      </c>
      <c r="H8" s="10"/>
    </row>
    <row r="9" spans="1:8" ht="13.15">
      <c r="A9" s="48" t="s">
        <v>67</v>
      </c>
      <c r="B9" s="24" t="s">
        <v>81</v>
      </c>
      <c r="C9" s="53">
        <v>34</v>
      </c>
      <c r="D9" s="53">
        <v>2012</v>
      </c>
      <c r="E9" s="11">
        <v>16.887</v>
      </c>
      <c r="F9" s="13">
        <f t="shared" si="0"/>
        <v>15</v>
      </c>
    </row>
    <row r="10" spans="1:8" ht="13.15">
      <c r="A10" s="48" t="s">
        <v>82</v>
      </c>
      <c r="B10" s="36" t="s">
        <v>83</v>
      </c>
      <c r="C10" s="53">
        <v>35</v>
      </c>
      <c r="D10" s="53">
        <v>2012</v>
      </c>
      <c r="E10" s="11">
        <v>15.641999999999999</v>
      </c>
      <c r="F10" s="13">
        <f t="shared" si="0"/>
        <v>12</v>
      </c>
    </row>
    <row r="11" spans="1:8" ht="13.15">
      <c r="A11" s="48" t="s">
        <v>84</v>
      </c>
      <c r="B11" s="36" t="s">
        <v>85</v>
      </c>
      <c r="C11" s="53">
        <v>36</v>
      </c>
      <c r="D11" s="53">
        <v>2012</v>
      </c>
      <c r="E11" s="11">
        <v>14.006</v>
      </c>
      <c r="F11" s="13">
        <f t="shared" si="0"/>
        <v>8</v>
      </c>
    </row>
    <row r="12" spans="1:8" ht="13.15">
      <c r="A12" s="48" t="s">
        <v>74</v>
      </c>
      <c r="B12" s="36" t="s">
        <v>53</v>
      </c>
      <c r="C12" s="53">
        <v>37</v>
      </c>
      <c r="D12" s="53">
        <v>2012</v>
      </c>
      <c r="E12" s="11">
        <v>13.465999999999999</v>
      </c>
      <c r="F12" s="13">
        <f t="shared" si="0"/>
        <v>4</v>
      </c>
    </row>
    <row r="13" spans="1:8" ht="13.15">
      <c r="A13" s="48" t="s">
        <v>86</v>
      </c>
      <c r="B13" s="37" t="s">
        <v>87</v>
      </c>
      <c r="C13" s="53">
        <v>38</v>
      </c>
      <c r="D13" s="53">
        <v>2012</v>
      </c>
      <c r="E13" s="11">
        <v>13.465</v>
      </c>
      <c r="F13" s="13">
        <f t="shared" si="0"/>
        <v>3</v>
      </c>
    </row>
    <row r="14" spans="1:8" ht="13.15">
      <c r="A14" s="48" t="s">
        <v>88</v>
      </c>
      <c r="B14" s="37" t="s">
        <v>89</v>
      </c>
      <c r="C14" s="53">
        <v>39</v>
      </c>
      <c r="D14" s="53">
        <v>2012</v>
      </c>
      <c r="E14" s="11">
        <v>13.744999999999999</v>
      </c>
      <c r="F14" s="13">
        <f t="shared" si="0"/>
        <v>5</v>
      </c>
    </row>
    <row r="15" spans="1:8" ht="13.15">
      <c r="A15" s="48" t="s">
        <v>72</v>
      </c>
      <c r="B15" s="36" t="s">
        <v>90</v>
      </c>
      <c r="C15" s="53">
        <v>40</v>
      </c>
      <c r="D15" s="53">
        <v>2012</v>
      </c>
      <c r="E15" s="11">
        <v>13.151</v>
      </c>
      <c r="F15" s="13">
        <f t="shared" si="0"/>
        <v>1</v>
      </c>
    </row>
    <row r="16" spans="1:8" ht="13.15">
      <c r="A16" s="48" t="s">
        <v>91</v>
      </c>
      <c r="B16" s="37" t="s">
        <v>92</v>
      </c>
      <c r="C16" s="53">
        <v>41</v>
      </c>
      <c r="D16" s="53">
        <v>2011</v>
      </c>
      <c r="E16" s="11">
        <v>14.077</v>
      </c>
      <c r="F16" s="13">
        <f t="shared" si="0"/>
        <v>10</v>
      </c>
    </row>
    <row r="17" spans="1:6" ht="13.15">
      <c r="A17" s="48" t="s">
        <v>93</v>
      </c>
      <c r="B17" s="37" t="s">
        <v>94</v>
      </c>
      <c r="C17" s="53">
        <v>42</v>
      </c>
      <c r="D17" s="53">
        <v>2011</v>
      </c>
      <c r="E17" s="11">
        <v>14.535</v>
      </c>
      <c r="F17" s="13">
        <f t="shared" si="0"/>
        <v>11</v>
      </c>
    </row>
    <row r="18" spans="1:6" ht="13.15">
      <c r="A18" s="48" t="s">
        <v>95</v>
      </c>
      <c r="B18" s="37" t="s">
        <v>96</v>
      </c>
      <c r="C18" s="53">
        <v>43</v>
      </c>
      <c r="D18" s="53">
        <v>2012</v>
      </c>
      <c r="E18" s="11">
        <v>16.006</v>
      </c>
      <c r="F18" s="13">
        <f t="shared" si="0"/>
        <v>13</v>
      </c>
    </row>
    <row r="19" spans="1:6" ht="13.15">
      <c r="A19" s="48" t="s">
        <v>97</v>
      </c>
      <c r="B19" s="37" t="s">
        <v>98</v>
      </c>
      <c r="C19" s="53">
        <v>44</v>
      </c>
      <c r="D19" s="53">
        <v>2011</v>
      </c>
      <c r="E19" s="11">
        <v>16.007999999999999</v>
      </c>
      <c r="F19" s="13">
        <f t="shared" si="0"/>
        <v>14</v>
      </c>
    </row>
    <row r="20" spans="1:6" ht="13.15">
      <c r="A20" s="48" t="s">
        <v>49</v>
      </c>
      <c r="B20" s="36" t="s">
        <v>187</v>
      </c>
      <c r="C20" s="53">
        <v>105</v>
      </c>
      <c r="D20" s="53">
        <v>2011</v>
      </c>
      <c r="E20" s="11">
        <v>13.414</v>
      </c>
      <c r="F20" s="13">
        <f t="shared" si="0"/>
        <v>2</v>
      </c>
    </row>
    <row r="21" spans="1:6" ht="13.15">
      <c r="A21" s="48" t="s">
        <v>205</v>
      </c>
      <c r="B21" s="37" t="s">
        <v>206</v>
      </c>
      <c r="C21" s="53">
        <v>127</v>
      </c>
      <c r="D21" s="53">
        <v>2011</v>
      </c>
      <c r="E21" s="11">
        <v>13.973000000000001</v>
      </c>
      <c r="F21" s="13">
        <f t="shared" si="0"/>
        <v>7</v>
      </c>
    </row>
    <row r="22" spans="1:6" ht="13.15">
      <c r="A22" s="48" t="s">
        <v>205</v>
      </c>
      <c r="B22" s="37" t="s">
        <v>128</v>
      </c>
      <c r="C22" s="53">
        <v>126</v>
      </c>
      <c r="D22" s="53">
        <v>2012</v>
      </c>
      <c r="E22" s="11">
        <v>13.972</v>
      </c>
      <c r="F22" s="13">
        <f t="shared" si="0"/>
        <v>6</v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26"/>
      <c r="C40" s="53"/>
      <c r="D40" s="53" t="str">
        <f t="shared" ref="D40:D44" si="1">IF(A40="","","D")</f>
        <v/>
      </c>
      <c r="E40" s="11"/>
      <c r="F40" s="13" t="str">
        <f t="shared" si="0"/>
        <v/>
      </c>
    </row>
    <row r="41" spans="1:6" ht="13.15">
      <c r="A41" s="48"/>
      <c r="B41" s="26"/>
      <c r="C41" s="53"/>
      <c r="D41" s="53" t="str">
        <f t="shared" si="1"/>
        <v/>
      </c>
      <c r="E41" s="11"/>
      <c r="F41" s="13" t="str">
        <f t="shared" si="0"/>
        <v/>
      </c>
    </row>
    <row r="42" spans="1:6" ht="13.15">
      <c r="A42" s="48"/>
      <c r="B42" s="26"/>
      <c r="C42" s="53"/>
      <c r="D42" s="53" t="str">
        <f t="shared" si="1"/>
        <v/>
      </c>
      <c r="E42" s="11"/>
      <c r="F42" s="13" t="str">
        <f t="shared" si="0"/>
        <v/>
      </c>
    </row>
    <row r="43" spans="1:6" ht="13.15">
      <c r="A43" s="48"/>
      <c r="B43" s="27"/>
      <c r="C43" s="53"/>
      <c r="D43" s="53" t="str">
        <f t="shared" si="1"/>
        <v/>
      </c>
      <c r="E43" s="11"/>
      <c r="F43" s="13" t="str">
        <f t="shared" si="0"/>
        <v/>
      </c>
    </row>
    <row r="44" spans="1:6" ht="13.15">
      <c r="A44" s="48"/>
      <c r="B44" s="27"/>
      <c r="C44" s="53"/>
      <c r="D44" s="53" t="str">
        <f t="shared" si="1"/>
        <v/>
      </c>
      <c r="E44" s="11"/>
      <c r="F44" s="13" t="str">
        <f t="shared" si="0"/>
        <v/>
      </c>
    </row>
    <row r="45" spans="1:6">
      <c r="B45" s="5"/>
      <c r="C45" s="14"/>
      <c r="D45" s="14"/>
      <c r="E45" s="15"/>
    </row>
    <row r="46" spans="1:6" ht="13.15">
      <c r="A46" s="4" t="s">
        <v>0</v>
      </c>
      <c r="E46" s="30"/>
    </row>
    <row r="47" spans="1:6" ht="13.15">
      <c r="C47" s="29" t="s">
        <v>1</v>
      </c>
      <c r="D47" s="29" t="s">
        <v>2</v>
      </c>
      <c r="E47" s="42" t="s">
        <v>2</v>
      </c>
      <c r="F47" s="46" t="s">
        <v>3</v>
      </c>
    </row>
    <row r="48" spans="1:6" ht="13.15">
      <c r="A48" s="49" t="s">
        <v>4</v>
      </c>
      <c r="B48" s="16" t="s">
        <v>5</v>
      </c>
      <c r="C48" s="28" t="s">
        <v>6</v>
      </c>
      <c r="D48" s="28" t="s">
        <v>7</v>
      </c>
      <c r="E48" s="40" t="s">
        <v>8</v>
      </c>
      <c r="F48" s="17" t="s">
        <v>8</v>
      </c>
    </row>
    <row r="49" spans="1:14">
      <c r="A49" s="50" t="str">
        <f>IF(SUM(F$8:F$44)&lt;1,"",INDEX(A$8:A$44,MATCH(SMALL(F$8:F$44,ROW(A1)),F$8:F$44,0)))</f>
        <v>Wolf</v>
      </c>
      <c r="B49" s="8" t="str">
        <f>IF(SUM(F$8:F$44)&lt;1,"",INDEX(B$8:B$44,MATCH(SMALL(F$8:F$44,ROW(A1)),F$8:F$44,0)))</f>
        <v>Malea</v>
      </c>
      <c r="C49" s="55">
        <f>IF(SUM(F$8:F$44)&lt;1,"",INDEX(C$8:C$44,MATCH(SMALL(F$8:F$44,ROW(A1)),F$8:F$44,0)))</f>
        <v>40</v>
      </c>
      <c r="D49" s="43">
        <f>IF(SUM(F$8:F$44)&lt;1,"",INDEX(E$8:E$44,MATCH(SMALL(F$8:F$44,ROW(B1)),F$8:F$44,0)))</f>
        <v>13.151</v>
      </c>
      <c r="E49" s="98">
        <v>13.093</v>
      </c>
      <c r="F49" s="31">
        <f>IF(E49="","",RANK(E49,$E$49:$E$51,1))</f>
        <v>1</v>
      </c>
    </row>
    <row r="50" spans="1:14">
      <c r="A50" s="51" t="str">
        <f>IF(SUM(F$8:F$44)&lt;1.9,"",INDEX(A$8:A$44,MATCH(SMALL(F$8:F$44,ROW(A2)),F$8:F$44,0)))</f>
        <v>Oxhaj</v>
      </c>
      <c r="B50" s="12" t="str">
        <f>IF(SUM(F$8:F$44)&lt;1.9,"",INDEX(B$8:B$44,MATCH(SMALL(F$8:F$44,ROW(A2)),F$8:F$44,0)))</f>
        <v>Leadra</v>
      </c>
      <c r="C50" s="56">
        <f>IF(SUM(F$8:F$44)&lt;1.9,"",INDEX(C$8:C$44,MATCH(SMALL(F$8:F$44,ROW(A2)),F$8:F$44,0)))</f>
        <v>105</v>
      </c>
      <c r="D50" s="44">
        <f>IF(SUM(F$8:F$44)&lt;1.9,"",INDEX(E$8:E$44,MATCH(SMALL(F$8:F$44,ROW(B2)),F$8:F$44,0)))</f>
        <v>13.414</v>
      </c>
      <c r="E50" s="99">
        <v>13.095000000000001</v>
      </c>
      <c r="F50" s="32">
        <f t="shared" ref="F50:F51" si="2">IF(E50="","",RANK(E50,$E$49:$E$51,1))</f>
        <v>3</v>
      </c>
    </row>
    <row r="51" spans="1:14">
      <c r="A51" s="52" t="str">
        <f>IF(SUM(F$8:F$44)&lt;3.9,"",INDEX(A$8:A$44,MATCH(SMALL(F$8:F$44,ROW(A3)),F$8:F$44,0)))</f>
        <v>Schmidlin</v>
      </c>
      <c r="B51" s="20" t="str">
        <f>IF(SUM(F$8:F$44)&lt;3.9,"",INDEX(B$8:B$44,MATCH(SMALL(F$8:F$44,ROW(A3)),F$8:F$44,0)))</f>
        <v>Malina</v>
      </c>
      <c r="C51" s="57">
        <f>IF(SUM(F$8:F$44)&lt;3.9,"",INDEX(C$8:C$44,MATCH(SMALL(F$8:F$44,ROW(A3)),F$8:F$44,0)))</f>
        <v>38</v>
      </c>
      <c r="D51" s="45">
        <f>IF(SUM(F$8:F$44)&lt;3.9,"",INDEX(E$8:E$44,MATCH(SMALL(F$8:F$44,ROW(B3)),F$8:F$44,0)))</f>
        <v>13.465</v>
      </c>
      <c r="E51" s="100">
        <v>13.093999999999999</v>
      </c>
      <c r="F51" s="33">
        <f t="shared" si="2"/>
        <v>2</v>
      </c>
    </row>
    <row r="52" spans="1:14">
      <c r="A52" s="5"/>
      <c r="B52" s="5"/>
      <c r="C52" s="5"/>
      <c r="D52" s="5"/>
      <c r="E52" s="5"/>
      <c r="F52" s="5"/>
    </row>
    <row r="53" spans="1:14">
      <c r="A53" s="5"/>
      <c r="B53" s="5"/>
      <c r="C53" s="5"/>
      <c r="D53" s="5"/>
      <c r="E53" s="5"/>
      <c r="F53" s="5"/>
    </row>
    <row r="54" spans="1:14" ht="15">
      <c r="A54" s="41" t="str">
        <f>A3</f>
        <v>Di schnöuscht Nebikeri, Kategorie D</v>
      </c>
      <c r="B54" s="41"/>
      <c r="C54" s="5"/>
      <c r="D54" s="5"/>
      <c r="E54" s="5"/>
      <c r="F54" s="5"/>
    </row>
    <row r="55" spans="1:14">
      <c r="A55" s="5"/>
      <c r="B55" s="5"/>
      <c r="C55" s="5"/>
      <c r="D55" s="5"/>
      <c r="E55" s="5"/>
      <c r="F55" s="5"/>
    </row>
    <row r="56" spans="1:14" ht="13.9">
      <c r="A56" s="34" t="str">
        <f>IF(SUM(C49:C51)&lt;1,"",IF(F49=1,A49,IF(F50=1,A50,IF(F51=1,A51))))</f>
        <v>Wolf</v>
      </c>
      <c r="B56" s="35" t="str">
        <f>IF(SUM(C49:C51)&lt;1,"",IF(F49=1,B49,IF(F50=1,B50,IF(F51=1,B51))))</f>
        <v>Malea</v>
      </c>
      <c r="C56" s="88">
        <f>IF(SUM(E49:E51)&lt;1,"",IF(F49=1,E49,IF(F50=1,E50,IF(F51=1,E51))))</f>
        <v>13.093</v>
      </c>
      <c r="D56" s="89"/>
      <c r="E56" s="89"/>
      <c r="N56" s="3"/>
    </row>
    <row r="57" spans="1:14">
      <c r="G57" s="22"/>
      <c r="N57" s="3"/>
    </row>
    <row r="58" spans="1:14">
      <c r="G58" s="22"/>
      <c r="N58" s="3"/>
    </row>
    <row r="59" spans="1:14">
      <c r="G59" s="22"/>
      <c r="N59" s="3"/>
    </row>
    <row r="60" spans="1:14">
      <c r="G60" s="22"/>
      <c r="N60" s="3"/>
    </row>
    <row r="61" spans="1:14">
      <c r="G61" s="22"/>
      <c r="N61" s="3"/>
    </row>
    <row r="63" spans="1:14" ht="13.15" hidden="1" customHeight="1" outlineLevel="1">
      <c r="C63" s="29" t="s">
        <v>1</v>
      </c>
      <c r="D63" s="65" t="s">
        <v>2</v>
      </c>
      <c r="E63" s="29" t="s">
        <v>2</v>
      </c>
      <c r="F63" s="46" t="s">
        <v>3</v>
      </c>
    </row>
    <row r="64" spans="1:14" ht="13.15" hidden="1" customHeight="1" outlineLevel="1">
      <c r="A64" s="49" t="s">
        <v>4</v>
      </c>
      <c r="B64" s="16" t="s">
        <v>5</v>
      </c>
      <c r="C64" s="28" t="s">
        <v>6</v>
      </c>
      <c r="D64" s="66" t="s">
        <v>7</v>
      </c>
      <c r="E64" s="28" t="s">
        <v>8</v>
      </c>
      <c r="F64" s="17" t="s">
        <v>8</v>
      </c>
    </row>
    <row r="65" spans="1:13" ht="13.15" hidden="1" customHeight="1" outlineLevel="1">
      <c r="A65" s="50" t="str">
        <f>IF(SUM(F$49:F$51)&lt;1,"",INDEX(A$49:A$51,MATCH(SMALL(F$49:F$51,ROW(A1)),F$49:F$51,0)))</f>
        <v>Wolf</v>
      </c>
      <c r="B65" s="8" t="str">
        <f>IF(SUM(F$49:F$51)&lt;1,"",INDEX(B$49:B$51,MATCH(SMALL(F$49:F$51,ROW(A1)),F$49:F$51,0)))</f>
        <v>Malea</v>
      </c>
      <c r="C65" s="55">
        <f>IF(SUM(F$49:F$51)&lt;1,"",INDEX(C$49:C$51,MATCH(SMALL(F$49:F$51,ROW(A1)),F$49:F$51,0)))</f>
        <v>40</v>
      </c>
      <c r="D65" s="43">
        <f>IF(SUM(F$49:F$51)&lt;1,"",INDEX(D$49:D$51,MATCH(SMALL(E$49:E$51,ROW(A1)),E$49:E$51,0)))</f>
        <v>13.151</v>
      </c>
      <c r="E65" s="43">
        <f>IF(SUM(F$49:F$51)&lt;1,"",INDEX(E$49:E$51,MATCH(SMALL(F$49:F$51,ROW(A1)),F$49:F$51,0)))</f>
        <v>13.093</v>
      </c>
      <c r="F65" s="62">
        <f>IF(SUM(F$49:F$51)&lt;1,"",INDEX(F$49:F$51,MATCH(SMALL(F$49:F$51,ROW(B1)),F$49:F$51,0)))</f>
        <v>1</v>
      </c>
    </row>
    <row r="66" spans="1:13" ht="13.15" hidden="1" customHeight="1" outlineLevel="1">
      <c r="A66" s="50" t="str">
        <f>IF(SUM(F$49:F$51)&lt;1.9,"",INDEX(A$49:A$51,MATCH(SMALL(F$49:F$51,ROW(A2)),F$49:F$51,0)))</f>
        <v>Schmidlin</v>
      </c>
      <c r="B66" s="8" t="str">
        <f>IF(SUM(F$49:F$51)&lt;1.9,"",INDEX(B$49:B$51,MATCH(SMALL(F$49:F$51,ROW(A2)),F$49:F$51,0)))</f>
        <v>Malina</v>
      </c>
      <c r="C66" s="55">
        <f>IF(SUM(F$49:F$51)&lt;1.9,"",INDEX(C$49:C$51,MATCH(SMALL(F$49:F$51,ROW(A2)),F$49:F$51,0)))</f>
        <v>38</v>
      </c>
      <c r="D66" s="43">
        <f>IF(SUM(F$49:F$51)&lt;1.9,"",INDEX(D$49:D$51,MATCH(SMALL(E$49:E$51,ROW(A2)),E$49:E$51,0)))</f>
        <v>13.465</v>
      </c>
      <c r="E66" s="43">
        <f>IF(SUM(F$49:F$51)&lt;1.9,"",INDEX(E$49:E$51,MATCH(SMALL(F$49:F$51,ROW(A2)),F$49:F$51,0)))</f>
        <v>13.093999999999999</v>
      </c>
      <c r="F66" s="62">
        <f>IF(SUM(F$49:F$51)&lt;1.9,"",INDEX(F$49:F$51,MATCH(SMALL(F$49:F$51,ROW(B2)),F$49:F$51,0)))</f>
        <v>2</v>
      </c>
    </row>
    <row r="67" spans="1:13" ht="13.15" hidden="1" customHeight="1" outlineLevel="1">
      <c r="A67" s="50" t="str">
        <f>IF(SUM(F$49:F$51)&lt;5.9,"",INDEX(A$49:A$51,MATCH(SMALL(F$49:F$51,ROW(A3)),F$49:F$51,0)))</f>
        <v>Oxhaj</v>
      </c>
      <c r="B67" s="8" t="str">
        <f>IF(SUM(F$49:F$51)&lt;5.9,"",INDEX(B$49:B$51,MATCH(SMALL(F$49:F$51,ROW(A3)),F$49:F$51,0)))</f>
        <v>Leadra</v>
      </c>
      <c r="C67" s="55">
        <f>IF(SUM(F$49:F$51)&lt;5.9,"",INDEX(C$49:C$51,MATCH(SMALL(F$49:F$51,ROW(A3)),F$49:F$51,0)))</f>
        <v>105</v>
      </c>
      <c r="D67" s="43">
        <f>IF(SUM(F$49:F$51)&lt;5.9,"",INDEX(D$49:D$51,MATCH(SMALL(E$49:E$51,ROW(A3)),E$49:E$51,0)))</f>
        <v>13.414</v>
      </c>
      <c r="E67" s="43">
        <f>IF(SUM(F$49:F$51)&lt;5.9,"",INDEX(E$49:E$51,MATCH(SMALL(F$49:F$51,ROW(A3)),F$49:F$51,0)))</f>
        <v>13.095000000000001</v>
      </c>
      <c r="F67" s="62">
        <f>IF(SUM(F$49:F$51)&lt;5.9,"",INDEX(F$49:F$51,MATCH(SMALL(F$49:F$51,ROW(B3)),F$49:F$51,0)))</f>
        <v>3</v>
      </c>
    </row>
    <row r="68" spans="1:13" collapsed="1">
      <c r="M68"/>
    </row>
  </sheetData>
  <mergeCells count="7">
    <mergeCell ref="C56:E56"/>
    <mergeCell ref="F5:F7"/>
    <mergeCell ref="A5:A7"/>
    <mergeCell ref="B5:B7"/>
    <mergeCell ref="D5:D7"/>
    <mergeCell ref="E5:E7"/>
    <mergeCell ref="C5:C7"/>
  </mergeCells>
  <conditionalFormatting sqref="A8:E44">
    <cfRule type="expression" dxfId="13" priority="3">
      <formula>MOD(ROUNDUP(SUBTOTAL(103,$A$8:$A8)/3,0),2)=1</formula>
    </cfRule>
  </conditionalFormatting>
  <conditionalFormatting sqref="F8:F44">
    <cfRule type="expression" dxfId="12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"/>
  <sheetViews>
    <sheetView topLeftCell="A20" zoomScaleNormal="100" workbookViewId="0">
      <selection activeCell="D32" sqref="D32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3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99</v>
      </c>
      <c r="B3" s="5"/>
      <c r="C3" s="6" t="s">
        <v>79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100</v>
      </c>
      <c r="B8" s="23" t="s">
        <v>101</v>
      </c>
      <c r="C8" s="54">
        <v>45</v>
      </c>
      <c r="D8" s="54">
        <v>2012</v>
      </c>
      <c r="E8" s="7">
        <v>13.571999999999999</v>
      </c>
      <c r="F8" s="9">
        <f t="shared" ref="F8:F44" si="0">IF(E8="","",RANK(E8,$E$8:$E$44,2))</f>
        <v>4</v>
      </c>
      <c r="H8" s="10"/>
    </row>
    <row r="9" spans="1:8" ht="13.15">
      <c r="A9" s="48" t="s">
        <v>102</v>
      </c>
      <c r="B9" s="24" t="s">
        <v>103</v>
      </c>
      <c r="C9" s="53">
        <v>46</v>
      </c>
      <c r="D9" s="53">
        <v>2012</v>
      </c>
      <c r="E9" s="11">
        <v>13.31</v>
      </c>
      <c r="F9" s="13">
        <f t="shared" si="0"/>
        <v>3</v>
      </c>
    </row>
    <row r="10" spans="1:8" ht="13.15">
      <c r="A10" s="48" t="s">
        <v>104</v>
      </c>
      <c r="B10" s="36" t="s">
        <v>105</v>
      </c>
      <c r="C10" s="53">
        <v>47</v>
      </c>
      <c r="D10" s="53">
        <v>2012</v>
      </c>
      <c r="E10" s="11">
        <v>12.483000000000001</v>
      </c>
      <c r="F10" s="13">
        <f t="shared" si="0"/>
        <v>1</v>
      </c>
    </row>
    <row r="11" spans="1:8" ht="13.15">
      <c r="A11" s="48" t="s">
        <v>86</v>
      </c>
      <c r="B11" s="36" t="s">
        <v>68</v>
      </c>
      <c r="C11" s="53">
        <v>48</v>
      </c>
      <c r="D11" s="53">
        <v>2011</v>
      </c>
      <c r="E11" s="11">
        <v>13.272</v>
      </c>
      <c r="F11" s="13">
        <f t="shared" si="0"/>
        <v>2</v>
      </c>
    </row>
    <row r="12" spans="1:8" ht="13.15">
      <c r="A12" s="48" t="s">
        <v>106</v>
      </c>
      <c r="B12" s="36" t="s">
        <v>107</v>
      </c>
      <c r="C12" s="53">
        <v>49</v>
      </c>
      <c r="D12" s="53">
        <v>2011</v>
      </c>
      <c r="E12" s="11">
        <v>14.291</v>
      </c>
      <c r="F12" s="13">
        <f t="shared" si="0"/>
        <v>5</v>
      </c>
    </row>
    <row r="13" spans="1:8" ht="13.15">
      <c r="A13" s="48" t="s">
        <v>108</v>
      </c>
      <c r="B13" s="37" t="s">
        <v>109</v>
      </c>
      <c r="C13" s="53">
        <v>50</v>
      </c>
      <c r="D13" s="53">
        <v>2012</v>
      </c>
      <c r="E13" s="11">
        <v>15.18</v>
      </c>
      <c r="F13" s="13">
        <f t="shared" si="0"/>
        <v>6</v>
      </c>
    </row>
    <row r="14" spans="1:8" ht="13.15">
      <c r="A14" s="48"/>
      <c r="B14" s="37"/>
      <c r="C14" s="53"/>
      <c r="D14" s="53"/>
      <c r="E14" s="11"/>
      <c r="F14" s="13" t="str">
        <f t="shared" si="0"/>
        <v/>
      </c>
    </row>
    <row r="15" spans="1:8" ht="13.15">
      <c r="A15" s="48"/>
      <c r="B15" s="36"/>
      <c r="C15" s="53"/>
      <c r="D15" s="53"/>
      <c r="E15" s="11"/>
      <c r="F15" s="13" t="str">
        <f t="shared" si="0"/>
        <v/>
      </c>
    </row>
    <row r="16" spans="1:8" ht="13.15">
      <c r="A16" s="48"/>
      <c r="B16" s="37"/>
      <c r="C16" s="53"/>
      <c r="D16" s="53"/>
      <c r="E16" s="11"/>
      <c r="F16" s="13" t="str">
        <f t="shared" si="0"/>
        <v/>
      </c>
    </row>
    <row r="17" spans="1:6" ht="13.15">
      <c r="A17" s="48"/>
      <c r="B17" s="37"/>
      <c r="C17" s="53"/>
      <c r="D17" s="53"/>
      <c r="E17" s="11"/>
      <c r="F17" s="13" t="str">
        <f t="shared" si="0"/>
        <v/>
      </c>
    </row>
    <row r="18" spans="1:6" ht="13.15">
      <c r="A18" s="48"/>
      <c r="B18" s="37"/>
      <c r="C18" s="53"/>
      <c r="D18" s="53"/>
      <c r="E18" s="11"/>
      <c r="F18" s="13" t="str">
        <f t="shared" si="0"/>
        <v/>
      </c>
    </row>
    <row r="19" spans="1:6" ht="13.15">
      <c r="A19" s="48"/>
      <c r="B19" s="37"/>
      <c r="C19" s="53"/>
      <c r="D19" s="53"/>
      <c r="E19" s="11"/>
      <c r="F19" s="13" t="str">
        <f t="shared" si="0"/>
        <v/>
      </c>
    </row>
    <row r="20" spans="1:6" ht="13.15">
      <c r="A20" s="48"/>
      <c r="B20" s="36"/>
      <c r="C20" s="53"/>
      <c r="D20" s="53"/>
      <c r="E20" s="11"/>
      <c r="F20" s="13" t="str">
        <f t="shared" si="0"/>
        <v/>
      </c>
    </row>
    <row r="21" spans="1:6" ht="13.15">
      <c r="A21" s="48"/>
      <c r="B21" s="37"/>
      <c r="C21" s="53"/>
      <c r="D21" s="53"/>
      <c r="E21" s="11"/>
      <c r="F21" s="13" t="str">
        <f t="shared" si="0"/>
        <v/>
      </c>
    </row>
    <row r="22" spans="1:6" ht="13.15">
      <c r="A22" s="48"/>
      <c r="B22" s="37"/>
      <c r="C22" s="53"/>
      <c r="D22" s="53"/>
      <c r="E22" s="11"/>
      <c r="F22" s="13" t="str">
        <f t="shared" si="0"/>
        <v/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26"/>
      <c r="C40" s="53"/>
      <c r="D40" s="53" t="str">
        <f t="shared" ref="D40:D44" si="1">IF(A40="","","D")</f>
        <v/>
      </c>
      <c r="E40" s="11"/>
      <c r="F40" s="13" t="str">
        <f t="shared" si="0"/>
        <v/>
      </c>
    </row>
    <row r="41" spans="1:6" ht="13.15">
      <c r="A41" s="48"/>
      <c r="B41" s="26"/>
      <c r="C41" s="53"/>
      <c r="D41" s="53" t="str">
        <f t="shared" si="1"/>
        <v/>
      </c>
      <c r="E41" s="11"/>
      <c r="F41" s="13" t="str">
        <f t="shared" si="0"/>
        <v/>
      </c>
    </row>
    <row r="42" spans="1:6" ht="13.15">
      <c r="A42" s="48"/>
      <c r="B42" s="26"/>
      <c r="C42" s="53"/>
      <c r="D42" s="53" t="str">
        <f t="shared" si="1"/>
        <v/>
      </c>
      <c r="E42" s="11"/>
      <c r="F42" s="13" t="str">
        <f t="shared" si="0"/>
        <v/>
      </c>
    </row>
    <row r="43" spans="1:6" ht="13.15">
      <c r="A43" s="48"/>
      <c r="B43" s="27"/>
      <c r="C43" s="53"/>
      <c r="D43" s="53" t="str">
        <f t="shared" si="1"/>
        <v/>
      </c>
      <c r="E43" s="11"/>
      <c r="F43" s="13" t="str">
        <f t="shared" si="0"/>
        <v/>
      </c>
    </row>
    <row r="44" spans="1:6" ht="13.15">
      <c r="A44" s="48"/>
      <c r="B44" s="27"/>
      <c r="C44" s="53"/>
      <c r="D44" s="53" t="str">
        <f t="shared" si="1"/>
        <v/>
      </c>
      <c r="E44" s="11"/>
      <c r="F44" s="13" t="str">
        <f t="shared" si="0"/>
        <v/>
      </c>
    </row>
    <row r="45" spans="1:6">
      <c r="B45" s="5"/>
      <c r="C45" s="14"/>
      <c r="D45" s="14"/>
      <c r="E45" s="15"/>
    </row>
    <row r="46" spans="1:6" ht="13.15">
      <c r="A46" s="4" t="s">
        <v>0</v>
      </c>
      <c r="E46" s="30"/>
    </row>
    <row r="47" spans="1:6" ht="13.15">
      <c r="C47" s="29" t="s">
        <v>1</v>
      </c>
      <c r="D47" s="29" t="s">
        <v>2</v>
      </c>
      <c r="E47" s="42" t="s">
        <v>2</v>
      </c>
      <c r="F47" s="46" t="s">
        <v>3</v>
      </c>
    </row>
    <row r="48" spans="1:6" ht="13.15">
      <c r="A48" s="49" t="s">
        <v>4</v>
      </c>
      <c r="B48" s="16" t="s">
        <v>5</v>
      </c>
      <c r="C48" s="28" t="s">
        <v>6</v>
      </c>
      <c r="D48" s="28" t="s">
        <v>7</v>
      </c>
      <c r="E48" s="40" t="s">
        <v>8</v>
      </c>
      <c r="F48" s="17" t="s">
        <v>8</v>
      </c>
    </row>
    <row r="49" spans="1:14">
      <c r="A49" s="50" t="str">
        <f>IF(SUM(F$8:F$44)&lt;1,"",INDEX(A$8:A$44,MATCH(SMALL(F$8:F$44,ROW(A1)),F$8:F$44,0)))</f>
        <v>Koller</v>
      </c>
      <c r="B49" s="8" t="str">
        <f>IF(SUM(F$8:F$44)&lt;1,"",INDEX(B$8:B$44,MATCH(SMALL(F$8:F$44,ROW(A1)),F$8:F$44,0)))</f>
        <v>Andrin</v>
      </c>
      <c r="C49" s="55">
        <f>IF(SUM(F$8:F$44)&lt;1,"",INDEX(C$8:C$44,MATCH(SMALL(F$8:F$44,ROW(A1)),F$8:F$44,0)))</f>
        <v>47</v>
      </c>
      <c r="D49" s="43">
        <f>IF(SUM(F$8:F$44)&lt;1,"",INDEX(E$8:E$44,MATCH(SMALL(F$8:F$44,ROW(B1)),F$8:F$44,0)))</f>
        <v>12.483000000000001</v>
      </c>
      <c r="E49" s="98">
        <v>12.214</v>
      </c>
      <c r="F49" s="31">
        <f>IF(E49="","",RANK(E49,$E$49:$E$51,1))</f>
        <v>1</v>
      </c>
    </row>
    <row r="50" spans="1:14">
      <c r="A50" s="51" t="str">
        <f>IF(SUM(F$8:F$44)&lt;1.9,"",INDEX(A$8:A$44,MATCH(SMALL(F$8:F$44,ROW(A2)),F$8:F$44,0)))</f>
        <v>Schmidlin</v>
      </c>
      <c r="B50" s="12" t="str">
        <f>IF(SUM(F$8:F$44)&lt;1.9,"",INDEX(B$8:B$44,MATCH(SMALL(F$8:F$44,ROW(A2)),F$8:F$44,0)))</f>
        <v>Manuel</v>
      </c>
      <c r="C50" s="56">
        <f>IF(SUM(F$8:F$44)&lt;1.9,"",INDEX(C$8:C$44,MATCH(SMALL(F$8:F$44,ROW(A2)),F$8:F$44,0)))</f>
        <v>48</v>
      </c>
      <c r="D50" s="44">
        <f>IF(SUM(F$8:F$44)&lt;1.9,"",INDEX(E$8:E$44,MATCH(SMALL(F$8:F$44,ROW(B2)),F$8:F$44,0)))</f>
        <v>13.272</v>
      </c>
      <c r="E50" s="99">
        <v>13.006</v>
      </c>
      <c r="F50" s="32">
        <f t="shared" ref="F50:F51" si="2">IF(E50="","",RANK(E50,$E$49:$E$51,1))</f>
        <v>3</v>
      </c>
    </row>
    <row r="51" spans="1:14">
      <c r="A51" s="52" t="str">
        <f>IF(SUM(F$8:F$44)&lt;3.9,"",INDEX(A$8:A$44,MATCH(SMALL(F$8:F$44,ROW(A3)),F$8:F$44,0)))</f>
        <v>Gut</v>
      </c>
      <c r="B51" s="20" t="str">
        <f>IF(SUM(F$8:F$44)&lt;3.9,"",INDEX(B$8:B$44,MATCH(SMALL(F$8:F$44,ROW(A3)),F$8:F$44,0)))</f>
        <v>Ramon</v>
      </c>
      <c r="C51" s="57">
        <f>IF(SUM(F$8:F$44)&lt;3.9,"",INDEX(C$8:C$44,MATCH(SMALL(F$8:F$44,ROW(A3)),F$8:F$44,0)))</f>
        <v>46</v>
      </c>
      <c r="D51" s="45">
        <f>IF(SUM(F$8:F$44)&lt;3.9,"",INDEX(E$8:E$44,MATCH(SMALL(F$8:F$44,ROW(B3)),F$8:F$44,0)))</f>
        <v>13.31</v>
      </c>
      <c r="E51" s="100">
        <v>12.576000000000001</v>
      </c>
      <c r="F51" s="33">
        <f t="shared" si="2"/>
        <v>2</v>
      </c>
    </row>
    <row r="52" spans="1:14">
      <c r="A52" s="5"/>
      <c r="B52" s="5"/>
      <c r="C52" s="5"/>
      <c r="D52" s="5"/>
      <c r="E52" s="5"/>
      <c r="F52" s="5"/>
    </row>
    <row r="53" spans="1:14">
      <c r="A53" s="5"/>
      <c r="B53" s="5"/>
      <c r="C53" s="5"/>
      <c r="D53" s="5"/>
      <c r="E53" s="5"/>
      <c r="F53" s="5"/>
    </row>
    <row r="54" spans="1:14" ht="15">
      <c r="A54" s="41" t="str">
        <f>A3</f>
        <v>De schnöuscht Nebiker, Kategorie D</v>
      </c>
      <c r="B54" s="41"/>
      <c r="C54" s="5"/>
      <c r="D54" s="5"/>
      <c r="E54" s="5"/>
      <c r="F54" s="5"/>
    </row>
    <row r="55" spans="1:14">
      <c r="A55" s="5"/>
      <c r="B55" s="5"/>
      <c r="C55" s="5"/>
      <c r="D55" s="5"/>
      <c r="E55" s="5"/>
      <c r="F55" s="5"/>
    </row>
    <row r="56" spans="1:14" ht="13.9">
      <c r="A56" s="34" t="str">
        <f>IF(SUM(C49:C51)&lt;1,"",IF(F49=1,A49,IF(F50=1,A50,IF(F51=1,A51))))</f>
        <v>Koller</v>
      </c>
      <c r="B56" s="35" t="str">
        <f>IF(SUM(C49:C51)&lt;1,"",IF(F49=1,B49,IF(F50=1,B50,IF(F51=1,B51))))</f>
        <v>Andrin</v>
      </c>
      <c r="C56" s="88">
        <f>IF(SUM(E49:E51)&lt;1,"",IF(F49=1,E49,IF(F50=1,E50,IF(F51=1,E51))))</f>
        <v>12.214</v>
      </c>
      <c r="D56" s="89"/>
      <c r="E56" s="89"/>
      <c r="N56" s="3"/>
    </row>
    <row r="57" spans="1:14">
      <c r="G57" s="22"/>
      <c r="N57" s="3"/>
    </row>
    <row r="58" spans="1:14">
      <c r="G58" s="22"/>
      <c r="N58" s="3"/>
    </row>
    <row r="59" spans="1:14">
      <c r="G59" s="22"/>
      <c r="N59" s="3"/>
    </row>
    <row r="60" spans="1:14">
      <c r="G60" s="22"/>
      <c r="N60" s="3"/>
    </row>
    <row r="61" spans="1:14">
      <c r="G61" s="22"/>
      <c r="N61" s="3"/>
    </row>
    <row r="63" spans="1:14" ht="13.15" hidden="1" customHeight="1" outlineLevel="1">
      <c r="C63" s="29" t="s">
        <v>1</v>
      </c>
      <c r="D63" s="65" t="s">
        <v>2</v>
      </c>
      <c r="E63" s="29" t="s">
        <v>2</v>
      </c>
      <c r="F63" s="46" t="s">
        <v>3</v>
      </c>
    </row>
    <row r="64" spans="1:14" ht="13.15" hidden="1" customHeight="1" outlineLevel="1">
      <c r="A64" s="49" t="s">
        <v>4</v>
      </c>
      <c r="B64" s="16" t="s">
        <v>5</v>
      </c>
      <c r="C64" s="28" t="s">
        <v>6</v>
      </c>
      <c r="D64" s="66" t="s">
        <v>7</v>
      </c>
      <c r="E64" s="28" t="s">
        <v>8</v>
      </c>
      <c r="F64" s="17" t="s">
        <v>8</v>
      </c>
    </row>
    <row r="65" spans="1:13" ht="13.15" hidden="1" customHeight="1" outlineLevel="1">
      <c r="A65" s="50" t="str">
        <f>IF(SUM(F$49:F$51)&lt;1,"",INDEX(A$49:A$51,MATCH(SMALL(F$49:F$51,ROW(A1)),F$49:F$51,0)))</f>
        <v>Koller</v>
      </c>
      <c r="B65" s="8" t="str">
        <f>IF(SUM(F$49:F$51)&lt;1,"",INDEX(B$49:B$51,MATCH(SMALL(F$49:F$51,ROW(A1)),F$49:F$51,0)))</f>
        <v>Andrin</v>
      </c>
      <c r="C65" s="55">
        <f>IF(SUM(F$49:F$51)&lt;1,"",INDEX(C$49:C$51,MATCH(SMALL(F$49:F$51,ROW(A1)),F$49:F$51,0)))</f>
        <v>47</v>
      </c>
      <c r="D65" s="43">
        <f>IF(SUM(F$49:F$51)&lt;1,"",INDEX(D$49:D$51,MATCH(SMALL(E$49:E$51,ROW(A1)),E$49:E$51,0)))</f>
        <v>12.483000000000001</v>
      </c>
      <c r="E65" s="43">
        <f>IF(SUM(F$49:F$51)&lt;1,"",INDEX(E$49:E$51,MATCH(SMALL(F$49:F$51,ROW(A1)),F$49:F$51,0)))</f>
        <v>12.214</v>
      </c>
      <c r="F65" s="62">
        <f>IF(SUM(F$49:F$51)&lt;1,"",INDEX(F$49:F$51,MATCH(SMALL(F$49:F$51,ROW(B1)),F$49:F$51,0)))</f>
        <v>1</v>
      </c>
    </row>
    <row r="66" spans="1:13" ht="13.15" hidden="1" customHeight="1" outlineLevel="1">
      <c r="A66" s="50" t="str">
        <f>IF(SUM(F$49:F$51)&lt;1.9,"",INDEX(A$49:A$51,MATCH(SMALL(F$49:F$51,ROW(A2)),F$49:F$51,0)))</f>
        <v>Gut</v>
      </c>
      <c r="B66" s="8" t="str">
        <f>IF(SUM(F$49:F$51)&lt;1.9,"",INDEX(B$49:B$51,MATCH(SMALL(F$49:F$51,ROW(A2)),F$49:F$51,0)))</f>
        <v>Ramon</v>
      </c>
      <c r="C66" s="55">
        <f>IF(SUM(F$49:F$51)&lt;1.9,"",INDEX(C$49:C$51,MATCH(SMALL(F$49:F$51,ROW(A2)),F$49:F$51,0)))</f>
        <v>46</v>
      </c>
      <c r="D66" s="43">
        <f>IF(SUM(F$49:F$51)&lt;1.9,"",INDEX(D$49:D$51,MATCH(SMALL(E$49:E$51,ROW(A2)),E$49:E$51,0)))</f>
        <v>13.31</v>
      </c>
      <c r="E66" s="43">
        <f>IF(SUM(F$49:F$51)&lt;1.9,"",INDEX(E$49:E$51,MATCH(SMALL(F$49:F$51,ROW(A2)),F$49:F$51,0)))</f>
        <v>12.576000000000001</v>
      </c>
      <c r="F66" s="62">
        <f>IF(SUM(F$49:F$51)&lt;1.9,"",INDEX(F$49:F$51,MATCH(SMALL(F$49:F$51,ROW(B2)),F$49:F$51,0)))</f>
        <v>2</v>
      </c>
    </row>
    <row r="67" spans="1:13" ht="13.15" hidden="1" customHeight="1" outlineLevel="1">
      <c r="A67" s="50" t="str">
        <f>IF(SUM(F$49:F$51)&lt;5.9,"",INDEX(A$49:A$51,MATCH(SMALL(F$49:F$51,ROW(A3)),F$49:F$51,0)))</f>
        <v>Schmidlin</v>
      </c>
      <c r="B67" s="8" t="str">
        <f>IF(SUM(F$49:F$51)&lt;5.9,"",INDEX(B$49:B$51,MATCH(SMALL(F$49:F$51,ROW(A3)),F$49:F$51,0)))</f>
        <v>Manuel</v>
      </c>
      <c r="C67" s="55">
        <f>IF(SUM(F$49:F$51)&lt;5.9,"",INDEX(C$49:C$51,MATCH(SMALL(F$49:F$51,ROW(A3)),F$49:F$51,0)))</f>
        <v>48</v>
      </c>
      <c r="D67" s="43">
        <f>IF(SUM(F$49:F$51)&lt;5.9,"",INDEX(D$49:D$51,MATCH(SMALL(E$49:E$51,ROW(A3)),E$49:E$51,0)))</f>
        <v>13.272</v>
      </c>
      <c r="E67" s="43">
        <f>IF(SUM(F$49:F$51)&lt;5.9,"",INDEX(E$49:E$51,MATCH(SMALL(F$49:F$51,ROW(A3)),F$49:F$51,0)))</f>
        <v>13.006</v>
      </c>
      <c r="F67" s="62">
        <f>IF(SUM(F$49:F$51)&lt;5.9,"",INDEX(F$49:F$51,MATCH(SMALL(F$49:F$51,ROW(B3)),F$49:F$51,0)))</f>
        <v>3</v>
      </c>
    </row>
    <row r="68" spans="1:13" collapsed="1">
      <c r="M68"/>
    </row>
  </sheetData>
  <mergeCells count="7">
    <mergeCell ref="C56:E56"/>
    <mergeCell ref="F5:F7"/>
    <mergeCell ref="A5:A7"/>
    <mergeCell ref="B5:B7"/>
    <mergeCell ref="D5:D7"/>
    <mergeCell ref="E5:E7"/>
    <mergeCell ref="C5:C7"/>
  </mergeCells>
  <conditionalFormatting sqref="A8:E44">
    <cfRule type="expression" dxfId="11" priority="3">
      <formula>MOD(ROUNDUP(SUBTOTAL(103,$A$8:$A8)/3,0),2)=1</formula>
    </cfRule>
  </conditionalFormatting>
  <conditionalFormatting sqref="F8:F44">
    <cfRule type="expression" dxfId="10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"/>
  <sheetViews>
    <sheetView topLeftCell="A21" zoomScaleNormal="100" workbookViewId="0">
      <selection activeCell="E55" sqref="E55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3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110</v>
      </c>
      <c r="B3" s="5"/>
      <c r="C3" s="6" t="s">
        <v>111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112</v>
      </c>
      <c r="B8" s="23" t="s">
        <v>113</v>
      </c>
      <c r="C8" s="53">
        <v>51</v>
      </c>
      <c r="D8" s="54">
        <v>2014</v>
      </c>
      <c r="E8" s="7">
        <v>15.095000000000001</v>
      </c>
      <c r="F8" s="9">
        <f t="shared" ref="F8:F44" si="0">IF(E8="","",RANK(E8,$E$8:$E$44,2))</f>
        <v>5</v>
      </c>
      <c r="H8" s="10"/>
    </row>
    <row r="9" spans="1:8" ht="13.15">
      <c r="A9" s="48" t="s">
        <v>106</v>
      </c>
      <c r="B9" s="24" t="s">
        <v>114</v>
      </c>
      <c r="C9" s="53">
        <v>52</v>
      </c>
      <c r="D9" s="53">
        <v>2014</v>
      </c>
      <c r="E9" s="11">
        <v>16.562000000000001</v>
      </c>
      <c r="F9" s="13">
        <f t="shared" si="0"/>
        <v>8</v>
      </c>
    </row>
    <row r="10" spans="1:8" ht="13.15">
      <c r="A10" s="48" t="s">
        <v>115</v>
      </c>
      <c r="B10" s="36" t="s">
        <v>116</v>
      </c>
      <c r="C10" s="53">
        <v>53</v>
      </c>
      <c r="D10" s="53">
        <v>2014</v>
      </c>
      <c r="E10" s="11">
        <v>16.562999999999999</v>
      </c>
      <c r="F10" s="13">
        <f t="shared" si="0"/>
        <v>9</v>
      </c>
    </row>
    <row r="11" spans="1:8" ht="13.15">
      <c r="A11" s="48" t="s">
        <v>115</v>
      </c>
      <c r="B11" s="36" t="s">
        <v>117</v>
      </c>
      <c r="C11" s="53">
        <v>54</v>
      </c>
      <c r="D11" s="53">
        <v>2014</v>
      </c>
      <c r="E11" s="11">
        <v>16.84</v>
      </c>
      <c r="F11" s="13">
        <f t="shared" si="0"/>
        <v>10</v>
      </c>
    </row>
    <row r="12" spans="1:8" ht="13.15">
      <c r="A12" s="48" t="s">
        <v>118</v>
      </c>
      <c r="B12" s="36" t="s">
        <v>119</v>
      </c>
      <c r="C12" s="53">
        <v>55</v>
      </c>
      <c r="D12" s="53">
        <v>2014</v>
      </c>
      <c r="E12" s="11">
        <v>18.759</v>
      </c>
      <c r="F12" s="13">
        <f t="shared" si="0"/>
        <v>12</v>
      </c>
    </row>
    <row r="13" spans="1:8" ht="13.15">
      <c r="A13" s="48" t="s">
        <v>93</v>
      </c>
      <c r="B13" s="37" t="s">
        <v>120</v>
      </c>
      <c r="C13" s="53">
        <v>56</v>
      </c>
      <c r="D13" s="53">
        <v>2014</v>
      </c>
      <c r="E13" s="11">
        <v>15.548999999999999</v>
      </c>
      <c r="F13" s="13">
        <f t="shared" si="0"/>
        <v>6</v>
      </c>
    </row>
    <row r="14" spans="1:8" ht="13.15">
      <c r="A14" s="48" t="s">
        <v>121</v>
      </c>
      <c r="B14" s="37" t="s">
        <v>122</v>
      </c>
      <c r="C14" s="53">
        <v>57</v>
      </c>
      <c r="D14" s="53">
        <v>2014</v>
      </c>
      <c r="E14" s="11">
        <v>14.601000000000001</v>
      </c>
      <c r="F14" s="13">
        <f t="shared" si="0"/>
        <v>4</v>
      </c>
    </row>
    <row r="15" spans="1:8" ht="13.15">
      <c r="A15" s="48" t="s">
        <v>123</v>
      </c>
      <c r="B15" s="36" t="s">
        <v>124</v>
      </c>
      <c r="C15" s="53">
        <v>58</v>
      </c>
      <c r="D15" s="53">
        <v>2013</v>
      </c>
      <c r="E15" s="11"/>
      <c r="F15" s="13" t="str">
        <f t="shared" si="0"/>
        <v/>
      </c>
    </row>
    <row r="16" spans="1:8" ht="13.15">
      <c r="A16" s="48" t="s">
        <v>28</v>
      </c>
      <c r="B16" s="37" t="s">
        <v>125</v>
      </c>
      <c r="C16" s="53">
        <v>59</v>
      </c>
      <c r="D16" s="53">
        <v>2013</v>
      </c>
      <c r="E16" s="11">
        <v>13.744999999999999</v>
      </c>
      <c r="F16" s="13">
        <f t="shared" si="0"/>
        <v>1</v>
      </c>
    </row>
    <row r="17" spans="1:6" ht="13.15">
      <c r="A17" s="48" t="s">
        <v>70</v>
      </c>
      <c r="B17" s="37" t="s">
        <v>126</v>
      </c>
      <c r="C17" s="53">
        <v>60</v>
      </c>
      <c r="D17" s="53">
        <v>2013</v>
      </c>
      <c r="E17" s="11">
        <v>13.848000000000001</v>
      </c>
      <c r="F17" s="13">
        <f t="shared" si="0"/>
        <v>2</v>
      </c>
    </row>
    <row r="18" spans="1:6" ht="13.15">
      <c r="A18" s="48" t="s">
        <v>102</v>
      </c>
      <c r="B18" s="37" t="s">
        <v>92</v>
      </c>
      <c r="C18" s="53">
        <v>61</v>
      </c>
      <c r="D18" s="53">
        <v>2013</v>
      </c>
      <c r="E18" s="11">
        <v>14.118</v>
      </c>
      <c r="F18" s="13">
        <f t="shared" si="0"/>
        <v>3</v>
      </c>
    </row>
    <row r="19" spans="1:6" ht="13.15">
      <c r="A19" s="48" t="s">
        <v>127</v>
      </c>
      <c r="B19" s="37" t="s">
        <v>128</v>
      </c>
      <c r="C19" s="53">
        <v>62</v>
      </c>
      <c r="D19" s="53">
        <v>2013</v>
      </c>
      <c r="E19" s="11">
        <v>16.983000000000001</v>
      </c>
      <c r="F19" s="13">
        <f t="shared" si="0"/>
        <v>11</v>
      </c>
    </row>
    <row r="20" spans="1:6" ht="13.15">
      <c r="A20" s="48" t="s">
        <v>127</v>
      </c>
      <c r="B20" s="36" t="s">
        <v>129</v>
      </c>
      <c r="C20" s="53">
        <v>63</v>
      </c>
      <c r="D20" s="53">
        <v>2013</v>
      </c>
      <c r="E20" s="11">
        <v>15.835000000000001</v>
      </c>
      <c r="F20" s="13">
        <f t="shared" si="0"/>
        <v>7</v>
      </c>
    </row>
    <row r="21" spans="1:6" ht="13.15">
      <c r="A21" s="48" t="s">
        <v>130</v>
      </c>
      <c r="B21" s="37" t="s">
        <v>131</v>
      </c>
      <c r="C21" s="53">
        <v>64</v>
      </c>
      <c r="D21" s="53">
        <v>2013</v>
      </c>
      <c r="E21" s="11"/>
      <c r="F21" s="13" t="str">
        <f t="shared" si="0"/>
        <v/>
      </c>
    </row>
    <row r="22" spans="1:6" ht="13.15">
      <c r="A22" s="48"/>
      <c r="B22" s="37"/>
      <c r="C22" s="53"/>
      <c r="D22" s="53"/>
      <c r="E22" s="11"/>
      <c r="F22" s="13" t="str">
        <f t="shared" si="0"/>
        <v/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26"/>
      <c r="C40" s="53"/>
      <c r="D40" s="53" t="str">
        <f t="shared" ref="D40:D44" si="1">IF(A40="","","E")</f>
        <v/>
      </c>
      <c r="E40" s="11"/>
      <c r="F40" s="13" t="str">
        <f t="shared" si="0"/>
        <v/>
      </c>
    </row>
    <row r="41" spans="1:6" ht="13.15">
      <c r="A41" s="48"/>
      <c r="B41" s="26"/>
      <c r="C41" s="53"/>
      <c r="D41" s="53" t="str">
        <f t="shared" si="1"/>
        <v/>
      </c>
      <c r="E41" s="11"/>
      <c r="F41" s="13" t="str">
        <f t="shared" si="0"/>
        <v/>
      </c>
    </row>
    <row r="42" spans="1:6" ht="13.15">
      <c r="A42" s="48"/>
      <c r="B42" s="26"/>
      <c r="C42" s="53"/>
      <c r="D42" s="53" t="str">
        <f t="shared" si="1"/>
        <v/>
      </c>
      <c r="E42" s="11"/>
      <c r="F42" s="13" t="str">
        <f t="shared" si="0"/>
        <v/>
      </c>
    </row>
    <row r="43" spans="1:6" ht="13.15">
      <c r="A43" s="48"/>
      <c r="B43" s="27"/>
      <c r="C43" s="53"/>
      <c r="D43" s="53" t="str">
        <f t="shared" si="1"/>
        <v/>
      </c>
      <c r="E43" s="11"/>
      <c r="F43" s="13" t="str">
        <f t="shared" si="0"/>
        <v/>
      </c>
    </row>
    <row r="44" spans="1:6" ht="13.15">
      <c r="A44" s="48"/>
      <c r="B44" s="27"/>
      <c r="C44" s="53"/>
      <c r="D44" s="53" t="str">
        <f t="shared" si="1"/>
        <v/>
      </c>
      <c r="E44" s="11"/>
      <c r="F44" s="13" t="str">
        <f t="shared" si="0"/>
        <v/>
      </c>
    </row>
    <row r="45" spans="1:6">
      <c r="B45" s="5"/>
      <c r="C45" s="14"/>
      <c r="D45" s="14"/>
      <c r="E45" s="15"/>
    </row>
    <row r="46" spans="1:6" ht="13.15">
      <c r="A46" s="4" t="s">
        <v>0</v>
      </c>
      <c r="E46" s="30"/>
    </row>
    <row r="47" spans="1:6" ht="13.15">
      <c r="C47" s="29" t="s">
        <v>1</v>
      </c>
      <c r="D47" s="29" t="s">
        <v>2</v>
      </c>
      <c r="E47" s="42" t="s">
        <v>2</v>
      </c>
      <c r="F47" s="46" t="s">
        <v>3</v>
      </c>
    </row>
    <row r="48" spans="1:6" ht="13.15">
      <c r="A48" s="49" t="s">
        <v>4</v>
      </c>
      <c r="B48" s="16" t="s">
        <v>5</v>
      </c>
      <c r="C48" s="28" t="s">
        <v>6</v>
      </c>
      <c r="D48" s="28" t="s">
        <v>7</v>
      </c>
      <c r="E48" s="40" t="s">
        <v>8</v>
      </c>
      <c r="F48" s="17" t="s">
        <v>8</v>
      </c>
    </row>
    <row r="49" spans="1:14">
      <c r="A49" s="50" t="str">
        <f>IF(SUM(F$8:F$44)&lt;1,"",INDEX(A$8:A$44,MATCH(SMALL(F$8:F$44,ROW(A1)),F$8:F$44,0)))</f>
        <v>Wermelinger</v>
      </c>
      <c r="B49" s="8" t="str">
        <f>IF(SUM(F$8:F$44)&lt;1,"",INDEX(B$8:B$44,MATCH(SMALL(F$8:F$44,ROW(A1)),F$8:F$44,0)))</f>
        <v>Anja</v>
      </c>
      <c r="C49" s="55">
        <f>IF(SUM(F$8:F$44)&lt;1,"",INDEX(C$8:C$44,MATCH(SMALL(F$8:F$44,ROW(A1)),F$8:F$44,0)))</f>
        <v>59</v>
      </c>
      <c r="D49" s="43">
        <f>IF(SUM(F$8:F$44)&lt;1,"",INDEX(E$8:E$44,MATCH(SMALL(F$8:F$44,ROW(B1)),F$8:F$44,0)))</f>
        <v>13.744999999999999</v>
      </c>
      <c r="E49" s="98">
        <v>13.252000000000001</v>
      </c>
      <c r="F49" s="31">
        <f>IF(E49="","",RANK(E49,$E$49:$E$51,1))</f>
        <v>1</v>
      </c>
    </row>
    <row r="50" spans="1:14">
      <c r="A50" s="51" t="str">
        <f>IF(SUM(F$8:F$44)&lt;1.9,"",INDEX(A$8:A$44,MATCH(SMALL(F$8:F$44,ROW(A2)),F$8:F$44,0)))</f>
        <v>Özgür</v>
      </c>
      <c r="B50" s="12" t="str">
        <f>IF(SUM(F$8:F$44)&lt;1.9,"",INDEX(B$8:B$44,MATCH(SMALL(F$8:F$44,ROW(A2)),F$8:F$44,0)))</f>
        <v>Nisa</v>
      </c>
      <c r="C50" s="56">
        <f>IF(SUM(F$8:F$44)&lt;1.9,"",INDEX(C$8:C$44,MATCH(SMALL(F$8:F$44,ROW(A2)),F$8:F$44,0)))</f>
        <v>60</v>
      </c>
      <c r="D50" s="44">
        <f>IF(SUM(F$8:F$44)&lt;1.9,"",INDEX(E$8:E$44,MATCH(SMALL(F$8:F$44,ROW(B2)),F$8:F$44,0)))</f>
        <v>13.848000000000001</v>
      </c>
      <c r="E50" s="99">
        <v>13.702999999999999</v>
      </c>
      <c r="F50" s="32">
        <f t="shared" ref="F50:F51" si="2">IF(E50="","",RANK(E50,$E$49:$E$51,1))</f>
        <v>2</v>
      </c>
    </row>
    <row r="51" spans="1:14">
      <c r="A51" s="52" t="str">
        <f>IF(SUM(F$8:F$44)&lt;3.9,"",INDEX(A$8:A$44,MATCH(SMALL(F$8:F$44,ROW(A3)),F$8:F$44,0)))</f>
        <v>Gut</v>
      </c>
      <c r="B51" s="20" t="str">
        <f>IF(SUM(F$8:F$44)&lt;3.9,"",INDEX(B$8:B$44,MATCH(SMALL(F$8:F$44,ROW(A3)),F$8:F$44,0)))</f>
        <v>Lorena</v>
      </c>
      <c r="C51" s="57">
        <f>IF(SUM(F$8:F$44)&lt;3.9,"",INDEX(C$8:C$44,MATCH(SMALL(F$8:F$44,ROW(A3)),F$8:F$44,0)))</f>
        <v>61</v>
      </c>
      <c r="D51" s="45">
        <f>IF(SUM(F$8:F$44)&lt;3.9,"",INDEX(E$8:E$44,MATCH(SMALL(F$8:F$44,ROW(B3)),F$8:F$44,0)))</f>
        <v>14.118</v>
      </c>
      <c r="E51" s="100">
        <v>14.135</v>
      </c>
      <c r="F51" s="33">
        <f t="shared" si="2"/>
        <v>3</v>
      </c>
    </row>
    <row r="52" spans="1:14">
      <c r="A52" s="5"/>
      <c r="B52" s="5"/>
      <c r="C52" s="5"/>
      <c r="D52" s="5"/>
      <c r="E52" s="5"/>
      <c r="F52" s="5"/>
    </row>
    <row r="53" spans="1:14">
      <c r="A53" s="5"/>
      <c r="B53" s="5"/>
      <c r="C53" s="5"/>
      <c r="D53" s="5"/>
      <c r="E53" s="5"/>
      <c r="F53" s="5"/>
    </row>
    <row r="54" spans="1:14" ht="15">
      <c r="A54" s="41" t="str">
        <f>A3</f>
        <v>Di schnöuscht Nebikeri, Kategorie E</v>
      </c>
      <c r="B54" s="41"/>
      <c r="C54" s="5"/>
      <c r="D54" s="5"/>
      <c r="E54" s="5"/>
      <c r="F54" s="5"/>
    </row>
    <row r="55" spans="1:14">
      <c r="A55" s="5"/>
      <c r="B55" s="5"/>
      <c r="C55" s="5"/>
      <c r="D55" s="5"/>
      <c r="E55" s="5"/>
      <c r="F55" s="5"/>
    </row>
    <row r="56" spans="1:14" ht="13.9">
      <c r="A56" s="34" t="str">
        <f>IF(SUM(C49:C51)&lt;1,"",IF(F49=1,A49,IF(F50=1,A50,IF(F51=1,A51))))</f>
        <v>Wermelinger</v>
      </c>
      <c r="B56" s="35" t="str">
        <f>IF(SUM(C49:C51)&lt;1,"",IF(F49=1,B49,IF(F50=1,B50,IF(F51=1,B51))))</f>
        <v>Anja</v>
      </c>
      <c r="C56" s="88">
        <f>IF(SUM(E49:E51)&lt;1,"",IF(F49=1,E49,IF(F50=1,E50,IF(F51=1,E51))))</f>
        <v>13.252000000000001</v>
      </c>
      <c r="D56" s="89"/>
      <c r="E56" s="89"/>
      <c r="N56" s="3"/>
    </row>
    <row r="57" spans="1:14">
      <c r="G57" s="22"/>
      <c r="N57" s="3"/>
    </row>
    <row r="58" spans="1:14">
      <c r="G58" s="22"/>
      <c r="N58" s="3"/>
    </row>
    <row r="59" spans="1:14">
      <c r="G59" s="22"/>
      <c r="N59" s="3"/>
    </row>
    <row r="60" spans="1:14">
      <c r="G60" s="22"/>
      <c r="N60" s="3"/>
    </row>
    <row r="61" spans="1:14">
      <c r="G61" s="22"/>
      <c r="N61" s="3"/>
    </row>
    <row r="63" spans="1:14" ht="13.15" hidden="1" customHeight="1" outlineLevel="1">
      <c r="C63" s="29" t="s">
        <v>1</v>
      </c>
      <c r="D63" s="65" t="s">
        <v>2</v>
      </c>
      <c r="E63" s="29" t="s">
        <v>2</v>
      </c>
      <c r="F63" s="46" t="s">
        <v>3</v>
      </c>
    </row>
    <row r="64" spans="1:14" ht="13.15" hidden="1" customHeight="1" outlineLevel="1">
      <c r="A64" s="49" t="s">
        <v>4</v>
      </c>
      <c r="B64" s="16" t="s">
        <v>5</v>
      </c>
      <c r="C64" s="28" t="s">
        <v>6</v>
      </c>
      <c r="D64" s="66" t="s">
        <v>7</v>
      </c>
      <c r="E64" s="28" t="s">
        <v>8</v>
      </c>
      <c r="F64" s="17" t="s">
        <v>8</v>
      </c>
    </row>
    <row r="65" spans="1:13" ht="13.15" hidden="1" customHeight="1" outlineLevel="1">
      <c r="A65" s="50" t="str">
        <f>IF(SUM(F$49:F$51)&lt;1,"",INDEX(A$49:A$51,MATCH(SMALL(F$49:F$51,ROW(A1)),F$49:F$51,0)))</f>
        <v>Wermelinger</v>
      </c>
      <c r="B65" s="8" t="str">
        <f>IF(SUM(F$49:F$51)&lt;1,"",INDEX(B$49:B$51,MATCH(SMALL(F$49:F$51,ROW(A1)),F$49:F$51,0)))</f>
        <v>Anja</v>
      </c>
      <c r="C65" s="55">
        <f>IF(SUM(F$49:F$51)&lt;1,"",INDEX(C$49:C$51,MATCH(SMALL(F$49:F$51,ROW(A1)),F$49:F$51,0)))</f>
        <v>59</v>
      </c>
      <c r="D65" s="43">
        <f>IF(SUM(F$49:F$51)&lt;1,"",INDEX(D$49:D$51,MATCH(SMALL(E$49:E$51,ROW(A1)),E$49:E$51,0)))</f>
        <v>13.744999999999999</v>
      </c>
      <c r="E65" s="43">
        <f>IF(SUM(F$49:F$51)&lt;1,"",INDEX(E$49:E$51,MATCH(SMALL(F$49:F$51,ROW(A1)),F$49:F$51,0)))</f>
        <v>13.252000000000001</v>
      </c>
      <c r="F65" s="62">
        <f>IF(SUM(F$49:F$51)&lt;1,"",INDEX(F$49:F$51,MATCH(SMALL(F$49:F$51,ROW(B1)),F$49:F$51,0)))</f>
        <v>1</v>
      </c>
    </row>
    <row r="66" spans="1:13" ht="13.15" hidden="1" customHeight="1" outlineLevel="1">
      <c r="A66" s="50" t="str">
        <f>IF(SUM(F$49:F$51)&lt;1.9,"",INDEX(A$49:A$51,MATCH(SMALL(F$49:F$51,ROW(A2)),F$49:F$51,0)))</f>
        <v>Özgür</v>
      </c>
      <c r="B66" s="8" t="str">
        <f>IF(SUM(F$49:F$51)&lt;1.9,"",INDEX(B$49:B$51,MATCH(SMALL(F$49:F$51,ROW(A2)),F$49:F$51,0)))</f>
        <v>Nisa</v>
      </c>
      <c r="C66" s="55">
        <f>IF(SUM(F$49:F$51)&lt;1.9,"",INDEX(C$49:C$51,MATCH(SMALL(F$49:F$51,ROW(A2)),F$49:F$51,0)))</f>
        <v>60</v>
      </c>
      <c r="D66" s="43">
        <f>IF(SUM(F$49:F$51)&lt;1.9,"",INDEX(D$49:D$51,MATCH(SMALL(E$49:E$51,ROW(A2)),E$49:E$51,0)))</f>
        <v>13.848000000000001</v>
      </c>
      <c r="E66" s="43">
        <f>IF(SUM(F$49:F$51)&lt;1.9,"",INDEX(E$49:E$51,MATCH(SMALL(F$49:F$51,ROW(A2)),F$49:F$51,0)))</f>
        <v>13.702999999999999</v>
      </c>
      <c r="F66" s="62">
        <f>IF(SUM(F$49:F$51)&lt;1.9,"",INDEX(F$49:F$51,MATCH(SMALL(F$49:F$51,ROW(B2)),F$49:F$51,0)))</f>
        <v>2</v>
      </c>
    </row>
    <row r="67" spans="1:13" ht="13.15" hidden="1" customHeight="1" outlineLevel="1">
      <c r="A67" s="50" t="str">
        <f>IF(SUM(F$49:F$51)&lt;5.9,"",INDEX(A$49:A$51,MATCH(SMALL(F$49:F$51,ROW(A3)),F$49:F$51,0)))</f>
        <v>Gut</v>
      </c>
      <c r="B67" s="8" t="str">
        <f>IF(SUM(F$49:F$51)&lt;5.9,"",INDEX(B$49:B$51,MATCH(SMALL(F$49:F$51,ROW(A3)),F$49:F$51,0)))</f>
        <v>Lorena</v>
      </c>
      <c r="C67" s="55">
        <f>IF(SUM(F$49:F$51)&lt;5.9,"",INDEX(C$49:C$51,MATCH(SMALL(F$49:F$51,ROW(A3)),F$49:F$51,0)))</f>
        <v>61</v>
      </c>
      <c r="D67" s="43">
        <f>IF(SUM(F$49:F$51)&lt;5.9,"",INDEX(D$49:D$51,MATCH(SMALL(E$49:E$51,ROW(A3)),E$49:E$51,0)))</f>
        <v>14.118</v>
      </c>
      <c r="E67" s="43">
        <f>IF(SUM(F$49:F$51)&lt;5.9,"",INDEX(E$49:E$51,MATCH(SMALL(F$49:F$51,ROW(A3)),F$49:F$51,0)))</f>
        <v>14.135</v>
      </c>
      <c r="F67" s="62">
        <f>IF(SUM(F$49:F$51)&lt;5.9,"",INDEX(F$49:F$51,MATCH(SMALL(F$49:F$51,ROW(B3)),F$49:F$51,0)))</f>
        <v>3</v>
      </c>
    </row>
    <row r="68" spans="1:13" collapsed="1">
      <c r="M68"/>
    </row>
  </sheetData>
  <mergeCells count="7">
    <mergeCell ref="C56:E56"/>
    <mergeCell ref="F5:F7"/>
    <mergeCell ref="A5:A7"/>
    <mergeCell ref="B5:B7"/>
    <mergeCell ref="D5:D7"/>
    <mergeCell ref="E5:E7"/>
    <mergeCell ref="C5:C7"/>
  </mergeCells>
  <conditionalFormatting sqref="A8:E44">
    <cfRule type="expression" dxfId="9" priority="3">
      <formula>MOD(ROUNDUP(SUBTOTAL(103,$A$8:$A8)/3,0),2)=1</formula>
    </cfRule>
  </conditionalFormatting>
  <conditionalFormatting sqref="F8:F44">
    <cfRule type="expression" dxfId="8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66"/>
  <sheetViews>
    <sheetView topLeftCell="A25" zoomScaleNormal="100" workbookViewId="0">
      <selection activeCell="D40" sqref="D40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3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132</v>
      </c>
      <c r="B3" s="5"/>
      <c r="C3" s="6" t="s">
        <v>111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133</v>
      </c>
      <c r="B8" s="23" t="s">
        <v>134</v>
      </c>
      <c r="C8" s="53">
        <v>65</v>
      </c>
      <c r="D8" s="54">
        <v>2014</v>
      </c>
      <c r="E8" s="7"/>
      <c r="F8" s="9" t="str">
        <f t="shared" ref="F8:F42" si="0">IF(E8="","",RANK(E8,$E$8:$E$42,2))</f>
        <v/>
      </c>
      <c r="H8" s="10"/>
    </row>
    <row r="9" spans="1:8" ht="13.15">
      <c r="A9" s="48" t="s">
        <v>112</v>
      </c>
      <c r="B9" s="24" t="s">
        <v>135</v>
      </c>
      <c r="C9" s="53">
        <v>66</v>
      </c>
      <c r="D9" s="53">
        <v>2014</v>
      </c>
      <c r="E9" s="11">
        <v>15.252000000000001</v>
      </c>
      <c r="F9" s="13">
        <f t="shared" si="0"/>
        <v>8</v>
      </c>
    </row>
    <row r="10" spans="1:8" ht="13.15">
      <c r="A10" s="48" t="s">
        <v>136</v>
      </c>
      <c r="B10" s="36" t="s">
        <v>137</v>
      </c>
      <c r="C10" s="53">
        <v>67</v>
      </c>
      <c r="D10" s="53">
        <v>2014</v>
      </c>
      <c r="E10" s="11"/>
      <c r="F10" s="13" t="str">
        <f t="shared" si="0"/>
        <v/>
      </c>
    </row>
    <row r="11" spans="1:8" ht="13.15">
      <c r="A11" s="48" t="s">
        <v>138</v>
      </c>
      <c r="B11" s="36" t="s">
        <v>37</v>
      </c>
      <c r="C11" s="53">
        <v>68</v>
      </c>
      <c r="D11" s="53">
        <v>2014</v>
      </c>
      <c r="E11" s="11">
        <v>16.632000000000001</v>
      </c>
      <c r="F11" s="13">
        <f t="shared" si="0"/>
        <v>13</v>
      </c>
    </row>
    <row r="12" spans="1:8" ht="13.15">
      <c r="A12" s="48" t="s">
        <v>139</v>
      </c>
      <c r="B12" s="36" t="s">
        <v>140</v>
      </c>
      <c r="C12" s="53">
        <v>69</v>
      </c>
      <c r="D12" s="53">
        <v>2014</v>
      </c>
      <c r="E12" s="11">
        <v>13.95</v>
      </c>
      <c r="F12" s="13">
        <f t="shared" si="0"/>
        <v>3</v>
      </c>
    </row>
    <row r="13" spans="1:8" ht="13.15">
      <c r="A13" s="48" t="s">
        <v>141</v>
      </c>
      <c r="B13" s="37" t="s">
        <v>142</v>
      </c>
      <c r="C13" s="53">
        <v>70</v>
      </c>
      <c r="D13" s="53">
        <v>2014</v>
      </c>
      <c r="E13" s="11">
        <v>16.157</v>
      </c>
      <c r="F13" s="13">
        <f t="shared" si="0"/>
        <v>12</v>
      </c>
    </row>
    <row r="14" spans="1:8" ht="13.15">
      <c r="A14" s="48" t="s">
        <v>100</v>
      </c>
      <c r="B14" s="37" t="s">
        <v>143</v>
      </c>
      <c r="C14" s="53">
        <v>71</v>
      </c>
      <c r="D14" s="53">
        <v>2014</v>
      </c>
      <c r="E14" s="11">
        <v>13.644</v>
      </c>
      <c r="F14" s="13">
        <f t="shared" si="0"/>
        <v>1</v>
      </c>
    </row>
    <row r="15" spans="1:8" ht="13.15">
      <c r="A15" s="48" t="s">
        <v>63</v>
      </c>
      <c r="B15" s="37" t="s">
        <v>144</v>
      </c>
      <c r="C15" s="53">
        <v>72</v>
      </c>
      <c r="D15" s="53">
        <v>2013</v>
      </c>
      <c r="E15" s="11">
        <v>14.457000000000001</v>
      </c>
      <c r="F15" s="13">
        <f t="shared" si="0"/>
        <v>5</v>
      </c>
    </row>
    <row r="16" spans="1:8" ht="13.15">
      <c r="A16" s="48" t="s">
        <v>145</v>
      </c>
      <c r="B16" s="36" t="s">
        <v>146</v>
      </c>
      <c r="C16" s="53">
        <v>73</v>
      </c>
      <c r="D16" s="53">
        <v>2013</v>
      </c>
      <c r="E16" s="11">
        <v>14.686</v>
      </c>
      <c r="F16" s="13">
        <f t="shared" si="0"/>
        <v>6</v>
      </c>
    </row>
    <row r="17" spans="1:6" ht="13.15">
      <c r="A17" s="48" t="s">
        <v>147</v>
      </c>
      <c r="B17" s="37" t="s">
        <v>148</v>
      </c>
      <c r="C17" s="53">
        <v>74</v>
      </c>
      <c r="D17" s="53">
        <v>2013</v>
      </c>
      <c r="E17" s="11">
        <v>16.98</v>
      </c>
      <c r="F17" s="13">
        <f t="shared" si="0"/>
        <v>14</v>
      </c>
    </row>
    <row r="18" spans="1:6" ht="13.15">
      <c r="A18" s="48" t="s">
        <v>149</v>
      </c>
      <c r="B18" s="37" t="s">
        <v>150</v>
      </c>
      <c r="C18" s="53">
        <v>75</v>
      </c>
      <c r="D18" s="53">
        <v>2013</v>
      </c>
      <c r="E18" s="11">
        <v>15.847</v>
      </c>
      <c r="F18" s="13">
        <f t="shared" si="0"/>
        <v>10</v>
      </c>
    </row>
    <row r="19" spans="1:6" ht="13.15">
      <c r="A19" s="48" t="s">
        <v>19</v>
      </c>
      <c r="B19" s="37" t="s">
        <v>151</v>
      </c>
      <c r="C19" s="53">
        <v>76</v>
      </c>
      <c r="D19" s="53">
        <v>2013</v>
      </c>
      <c r="E19" s="11">
        <v>14.988</v>
      </c>
      <c r="F19" s="13">
        <f t="shared" si="0"/>
        <v>7</v>
      </c>
    </row>
    <row r="20" spans="1:6" ht="13.15">
      <c r="A20" s="48" t="s">
        <v>152</v>
      </c>
      <c r="B20" s="37" t="s">
        <v>153</v>
      </c>
      <c r="C20" s="53">
        <v>77</v>
      </c>
      <c r="D20" s="53">
        <v>2013</v>
      </c>
      <c r="E20" s="11">
        <v>16.026</v>
      </c>
      <c r="F20" s="13">
        <f t="shared" si="0"/>
        <v>11</v>
      </c>
    </row>
    <row r="21" spans="1:6" ht="13.15">
      <c r="A21" s="48" t="s">
        <v>154</v>
      </c>
      <c r="B21" s="36" t="s">
        <v>155</v>
      </c>
      <c r="C21" s="53">
        <v>78</v>
      </c>
      <c r="D21" s="53">
        <v>2013</v>
      </c>
      <c r="E21" s="11">
        <v>14.162000000000001</v>
      </c>
      <c r="F21" s="13">
        <f t="shared" si="0"/>
        <v>4</v>
      </c>
    </row>
    <row r="22" spans="1:6" ht="13.15">
      <c r="A22" s="48" t="s">
        <v>19</v>
      </c>
      <c r="B22" s="37" t="s">
        <v>156</v>
      </c>
      <c r="C22" s="53">
        <v>79</v>
      </c>
      <c r="D22" s="53">
        <v>2013</v>
      </c>
      <c r="E22" s="11">
        <v>13.786</v>
      </c>
      <c r="F22" s="13">
        <f t="shared" si="0"/>
        <v>2</v>
      </c>
    </row>
    <row r="23" spans="1:6" ht="13.15">
      <c r="A23" s="48" t="s">
        <v>157</v>
      </c>
      <c r="B23" s="37" t="s">
        <v>158</v>
      </c>
      <c r="C23" s="53">
        <v>80</v>
      </c>
      <c r="D23" s="53">
        <v>2013</v>
      </c>
      <c r="E23" s="11">
        <v>18.113</v>
      </c>
      <c r="F23" s="13">
        <f t="shared" si="0"/>
        <v>15</v>
      </c>
    </row>
    <row r="24" spans="1:6" ht="13.15">
      <c r="A24" s="48" t="s">
        <v>121</v>
      </c>
      <c r="B24" s="37" t="s">
        <v>159</v>
      </c>
      <c r="C24" s="53">
        <v>81</v>
      </c>
      <c r="D24" s="53">
        <v>2013</v>
      </c>
      <c r="E24" s="11">
        <v>15.564</v>
      </c>
      <c r="F24" s="13">
        <f t="shared" si="0"/>
        <v>9</v>
      </c>
    </row>
    <row r="25" spans="1:6" ht="13.15">
      <c r="A25" s="48"/>
      <c r="B25" s="25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7"/>
      <c r="C27" s="53"/>
      <c r="D27" s="53"/>
      <c r="E27" s="11"/>
      <c r="F27" s="13" t="str">
        <f t="shared" si="0"/>
        <v/>
      </c>
    </row>
    <row r="28" spans="1:6" ht="13.15">
      <c r="A28" s="48"/>
      <c r="B28" s="36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7"/>
      <c r="C31" s="53"/>
      <c r="D31" s="53"/>
      <c r="E31" s="11"/>
      <c r="F31" s="13" t="str">
        <f t="shared" si="0"/>
        <v/>
      </c>
    </row>
    <row r="32" spans="1:6" ht="13.15">
      <c r="A32" s="48"/>
      <c r="B32" s="36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37"/>
      <c r="C40" s="53"/>
      <c r="D40" s="53"/>
      <c r="E40" s="11"/>
      <c r="F40" s="13" t="str">
        <f t="shared" si="0"/>
        <v/>
      </c>
    </row>
    <row r="41" spans="1:6" ht="13.15">
      <c r="A41" s="48"/>
      <c r="B41" s="26"/>
      <c r="C41" s="53"/>
      <c r="D41" s="53" t="str">
        <f t="shared" ref="D41:D42" si="1">IF(A41="","","E")</f>
        <v/>
      </c>
      <c r="E41" s="11"/>
      <c r="F41" s="13" t="str">
        <f t="shared" si="0"/>
        <v/>
      </c>
    </row>
    <row r="42" spans="1:6" ht="13.15">
      <c r="A42" s="48"/>
      <c r="B42" s="26"/>
      <c r="C42" s="53"/>
      <c r="D42" s="53" t="str">
        <f t="shared" si="1"/>
        <v/>
      </c>
      <c r="E42" s="11"/>
      <c r="F42" s="13" t="str">
        <f t="shared" si="0"/>
        <v/>
      </c>
    </row>
    <row r="43" spans="1:6">
      <c r="B43" s="5"/>
      <c r="C43" s="14"/>
      <c r="D43" s="14"/>
      <c r="E43" s="15"/>
    </row>
    <row r="44" spans="1:6" ht="13.15">
      <c r="A44" s="4" t="s">
        <v>0</v>
      </c>
      <c r="E44" s="30"/>
    </row>
    <row r="45" spans="1:6" ht="13.15">
      <c r="C45" s="29" t="s">
        <v>1</v>
      </c>
      <c r="D45" s="29" t="s">
        <v>2</v>
      </c>
      <c r="E45" s="42" t="s">
        <v>2</v>
      </c>
      <c r="F45" s="46" t="s">
        <v>3</v>
      </c>
    </row>
    <row r="46" spans="1:6" ht="13.15">
      <c r="A46" s="49" t="s">
        <v>4</v>
      </c>
      <c r="B46" s="16" t="s">
        <v>5</v>
      </c>
      <c r="C46" s="28" t="s">
        <v>6</v>
      </c>
      <c r="D46" s="28" t="s">
        <v>7</v>
      </c>
      <c r="E46" s="40" t="s">
        <v>8</v>
      </c>
      <c r="F46" s="17" t="s">
        <v>8</v>
      </c>
    </row>
    <row r="47" spans="1:6">
      <c r="A47" s="50" t="str">
        <f>IF(SUM(F$8:F$42)&lt;1,"",INDEX(A$8:A$42,MATCH(SMALL(F$8:F$42,ROW(A1)),F$8:F$42,0)))</f>
        <v>Schneider</v>
      </c>
      <c r="B47" s="8" t="str">
        <f>IF(SUM(F$8:F$42)&lt;1,"",INDEX(B$8:B$42,MATCH(SMALL(F$8:F$42,ROW(A1)),F$8:F$42,0)))</f>
        <v>Bela</v>
      </c>
      <c r="C47" s="55">
        <f>IF(SUM(F$8:F$42)&lt;1,"",INDEX(C$8:C$42,MATCH(SMALL(F$8:F$42,ROW(A1)),F$8:F$42,0)))</f>
        <v>71</v>
      </c>
      <c r="D47" s="43">
        <f>IF(SUM(F$8:F$42)&lt;1,"",INDEX(E$8:E$42,MATCH(SMALL(F$8:F$42,ROW(B1)),F$8:F$42,0)))</f>
        <v>13.644</v>
      </c>
      <c r="E47" s="98">
        <v>13.574999999999999</v>
      </c>
      <c r="F47" s="31">
        <f>IF(E47="","",RANK(E47,$E$47:$E$49,1))</f>
        <v>1</v>
      </c>
    </row>
    <row r="48" spans="1:6">
      <c r="A48" s="51" t="str">
        <f>IF(SUM(F$8:F$42)&lt;1.9,"",INDEX(A$8:A$42,MATCH(SMALL(F$8:F$42,ROW(A2)),F$8:F$42,0)))</f>
        <v>Müller</v>
      </c>
      <c r="B48" s="12" t="str">
        <f>IF(SUM(F$8:F$42)&lt;1.9,"",INDEX(B$8:B$42,MATCH(SMALL(F$8:F$42,ROW(A2)),F$8:F$42,0)))</f>
        <v>Lean</v>
      </c>
      <c r="C48" s="56">
        <f>IF(SUM(F$8:F$42)&lt;1.9,"",INDEX(C$8:C$42,MATCH(SMALL(F$8:F$42,ROW(A2)),F$8:F$42,0)))</f>
        <v>79</v>
      </c>
      <c r="D48" s="44">
        <f>IF(SUM(F$8:F$42)&lt;1.9,"",INDEX(E$8:E$42,MATCH(SMALL(F$8:F$42,ROW(B2)),F$8:F$42,0)))</f>
        <v>13.786</v>
      </c>
      <c r="E48" s="99">
        <v>13.834</v>
      </c>
      <c r="F48" s="32">
        <f t="shared" ref="F48:F49" si="2">IF(E48="","",RANK(E48,$E$47:$E$49,1))</f>
        <v>3</v>
      </c>
    </row>
    <row r="49" spans="1:14">
      <c r="A49" s="52" t="str">
        <f>IF(SUM(F$8:F$42)&lt;3.9,"",INDEX(A$8:A$42,MATCH(SMALL(F$8:F$42,ROW(A3)),F$8:F$42,0)))</f>
        <v>Morina</v>
      </c>
      <c r="B49" s="20" t="str">
        <f>IF(SUM(F$8:F$42)&lt;3.9,"",INDEX(B$8:B$42,MATCH(SMALL(F$8:F$42,ROW(A3)),F$8:F$42,0)))</f>
        <v>Erdi</v>
      </c>
      <c r="C49" s="57">
        <f>IF(SUM(F$8:F$42)&lt;3.9,"",INDEX(C$8:C$42,MATCH(SMALL(F$8:F$42,ROW(A3)),F$8:F$42,0)))</f>
        <v>69</v>
      </c>
      <c r="D49" s="45">
        <f>IF(SUM(F$8:F$42)&lt;3.9,"",INDEX(E$8:E$42,MATCH(SMALL(F$8:F$42,ROW(B3)),F$8:F$42,0)))</f>
        <v>13.95</v>
      </c>
      <c r="E49" s="100">
        <v>13.576000000000001</v>
      </c>
      <c r="F49" s="33">
        <f t="shared" si="2"/>
        <v>2</v>
      </c>
    </row>
    <row r="50" spans="1:14">
      <c r="A50" s="5"/>
      <c r="B50" s="5"/>
      <c r="C50" s="5"/>
      <c r="D50" s="5"/>
      <c r="E50" s="5"/>
      <c r="F50" s="5"/>
    </row>
    <row r="51" spans="1:14">
      <c r="A51" s="5"/>
      <c r="B51" s="5"/>
      <c r="C51" s="5"/>
      <c r="D51" s="5"/>
      <c r="E51" s="5"/>
      <c r="F51" s="5"/>
    </row>
    <row r="52" spans="1:14" ht="15">
      <c r="A52" s="41" t="str">
        <f>A3</f>
        <v>De schnöuscht Nebiker, Kategorie E</v>
      </c>
      <c r="B52" s="41"/>
      <c r="C52" s="5"/>
      <c r="D52" s="5"/>
      <c r="E52" s="5"/>
      <c r="F52" s="5"/>
    </row>
    <row r="53" spans="1:14">
      <c r="A53" s="5"/>
      <c r="B53" s="5"/>
      <c r="C53" s="5"/>
      <c r="D53" s="5"/>
      <c r="E53" s="5"/>
      <c r="F53" s="5"/>
    </row>
    <row r="54" spans="1:14" ht="13.9">
      <c r="A54" s="34" t="str">
        <f>IF(SUM(C47:C49)&lt;1,"",IF(F47=1,A47,IF(F48=1,A48,IF(F49=1,A49))))</f>
        <v>Schneider</v>
      </c>
      <c r="B54" s="35" t="str">
        <f>IF(SUM(C47:C49)&lt;1,"",IF(F47=1,B47,IF(F48=1,B48,IF(F49=1,B49))))</f>
        <v>Bela</v>
      </c>
      <c r="C54" s="88">
        <f>IF(SUM(E47:E49)&lt;1,"",IF(F47=1,E47,IF(F48=1,E48,IF(F49=1,E49))))</f>
        <v>13.574999999999999</v>
      </c>
      <c r="D54" s="89"/>
      <c r="E54" s="89"/>
      <c r="N54" s="3"/>
    </row>
    <row r="55" spans="1:14">
      <c r="G55" s="22"/>
      <c r="N55" s="3"/>
    </row>
    <row r="56" spans="1:14">
      <c r="G56" s="22"/>
      <c r="N56" s="3"/>
    </row>
    <row r="57" spans="1:14">
      <c r="G57" s="22"/>
      <c r="N57" s="3"/>
    </row>
    <row r="58" spans="1:14">
      <c r="G58" s="22"/>
      <c r="N58" s="3"/>
    </row>
    <row r="59" spans="1:14">
      <c r="G59" s="22"/>
      <c r="N59" s="3"/>
    </row>
    <row r="61" spans="1:14" ht="13.15" hidden="1" customHeight="1" outlineLevel="1">
      <c r="C61" s="29" t="s">
        <v>1</v>
      </c>
      <c r="D61" s="65" t="s">
        <v>2</v>
      </c>
      <c r="E61" s="29" t="s">
        <v>2</v>
      </c>
      <c r="F61" s="46" t="s">
        <v>3</v>
      </c>
    </row>
    <row r="62" spans="1:14" ht="13.15" hidden="1" customHeight="1" outlineLevel="1">
      <c r="A62" s="49" t="s">
        <v>4</v>
      </c>
      <c r="B62" s="16" t="s">
        <v>5</v>
      </c>
      <c r="C62" s="28" t="s">
        <v>6</v>
      </c>
      <c r="D62" s="66" t="s">
        <v>7</v>
      </c>
      <c r="E62" s="28" t="s">
        <v>8</v>
      </c>
      <c r="F62" s="17" t="s">
        <v>8</v>
      </c>
    </row>
    <row r="63" spans="1:14" ht="13.15" hidden="1" customHeight="1" outlineLevel="1">
      <c r="A63" s="50" t="str">
        <f>IF(SUM(F$47:F$49)&lt;1,"",INDEX(A$47:A$49,MATCH(SMALL(F$47:F$49,ROW(A1)),F$47:F$49,0)))</f>
        <v>Schneider</v>
      </c>
      <c r="B63" s="8" t="str">
        <f>IF(SUM(F$47:F$49)&lt;1,"",INDEX(B$47:B$49,MATCH(SMALL(F$47:F$49,ROW(A1)),F$47:F$49,0)))</f>
        <v>Bela</v>
      </c>
      <c r="C63" s="55">
        <f>IF(SUM(F$47:F$49)&lt;1,"",INDEX(C$47:C$49,MATCH(SMALL(F$47:F$49,ROW(A1)),F$47:F$49,0)))</f>
        <v>71</v>
      </c>
      <c r="D63" s="43">
        <f>IF(SUM(F$47:F$49)&lt;1,"",INDEX(D$47:D$49,MATCH(SMALL(E$47:E$49,ROW(A1)),E$47:E$49,0)))</f>
        <v>13.644</v>
      </c>
      <c r="E63" s="43">
        <f>IF(SUM(F$47:F$49)&lt;1,"",INDEX(E$47:E$49,MATCH(SMALL(F$47:F$49,ROW(A1)),F$47:F$49,0)))</f>
        <v>13.574999999999999</v>
      </c>
      <c r="F63" s="62">
        <f>IF(SUM(F$47:F$49)&lt;1,"",INDEX(F$47:F$49,MATCH(SMALL(F$47:F$49,ROW(B1)),F$47:F$49,0)))</f>
        <v>1</v>
      </c>
    </row>
    <row r="64" spans="1:14" ht="13.15" hidden="1" customHeight="1" outlineLevel="1">
      <c r="A64" s="50" t="str">
        <f>IF(SUM(F$47:F$49)&lt;1.9,"",INDEX(A$47:A$49,MATCH(SMALL(F$47:F$49,ROW(A2)),F$47:F$49,0)))</f>
        <v>Morina</v>
      </c>
      <c r="B64" s="8" t="str">
        <f>IF(SUM(F$47:F$49)&lt;1.9,"",INDEX(B$47:B$49,MATCH(SMALL(F$47:F$49,ROW(A2)),F$47:F$49,0)))</f>
        <v>Erdi</v>
      </c>
      <c r="C64" s="55">
        <f>IF(SUM(F$47:F$49)&lt;1.9,"",INDEX(C$47:C$49,MATCH(SMALL(F$47:F$49,ROW(A2)),F$47:F$49,0)))</f>
        <v>69</v>
      </c>
      <c r="D64" s="43">
        <f>IF(SUM(F$47:F$49)&lt;1.9,"",INDEX(D$47:D$49,MATCH(SMALL(E$47:E$49,ROW(A2)),E$47:E$49,0)))</f>
        <v>13.95</v>
      </c>
      <c r="E64" s="43">
        <f>IF(SUM(F$47:F$49)&lt;1.9,"",INDEX(E$47:E$49,MATCH(SMALL(F$47:F$49,ROW(A2)),F$47:F$49,0)))</f>
        <v>13.576000000000001</v>
      </c>
      <c r="F64" s="62">
        <f>IF(SUM(F$47:F$49)&lt;1.9,"",INDEX(F$47:F$49,MATCH(SMALL(F$47:F$49,ROW(B2)),F$47:F$49,0)))</f>
        <v>2</v>
      </c>
    </row>
    <row r="65" spans="1:13" ht="13.15" hidden="1" customHeight="1" outlineLevel="1">
      <c r="A65" s="50" t="str">
        <f>IF(SUM(F$47:F$49)&lt;5.9,"",INDEX(A$47:A$49,MATCH(SMALL(F$47:F$49,ROW(A3)),F$47:F$49,0)))</f>
        <v>Müller</v>
      </c>
      <c r="B65" s="8" t="str">
        <f>IF(SUM(F$47:F$49)&lt;5.9,"",INDEX(B$47:B$49,MATCH(SMALL(F$47:F$49,ROW(A3)),F$47:F$49,0)))</f>
        <v>Lean</v>
      </c>
      <c r="C65" s="55">
        <f>IF(SUM(F$47:F$49)&lt;5.9,"",INDEX(C$47:C$49,MATCH(SMALL(F$47:F$49,ROW(A3)),F$47:F$49,0)))</f>
        <v>79</v>
      </c>
      <c r="D65" s="43">
        <f>IF(SUM(F$47:F$49)&lt;5.9,"",INDEX(D$47:D$49,MATCH(SMALL(E$47:E$49,ROW(A3)),E$47:E$49,0)))</f>
        <v>13.786</v>
      </c>
      <c r="E65" s="43">
        <f>IF(SUM(F$47:F$49)&lt;5.9,"",INDEX(E$47:E$49,MATCH(SMALL(F$47:F$49,ROW(A3)),F$47:F$49,0)))</f>
        <v>13.834</v>
      </c>
      <c r="F65" s="62">
        <f>IF(SUM(F$47:F$49)&lt;5.9,"",INDEX(F$47:F$49,MATCH(SMALL(F$47:F$49,ROW(B3)),F$47:F$49,0)))</f>
        <v>3</v>
      </c>
    </row>
    <row r="66" spans="1:13" collapsed="1">
      <c r="M66"/>
    </row>
  </sheetData>
  <mergeCells count="7">
    <mergeCell ref="C54:E54"/>
    <mergeCell ref="F5:F7"/>
    <mergeCell ref="A5:A7"/>
    <mergeCell ref="B5:B7"/>
    <mergeCell ref="D5:D7"/>
    <mergeCell ref="E5:E7"/>
    <mergeCell ref="C5:C7"/>
  </mergeCells>
  <conditionalFormatting sqref="A8:E42">
    <cfRule type="expression" dxfId="7" priority="3">
      <formula>MOD(ROUNDUP(SUBTOTAL(103,$A$8:$A8)/3,0),2)=1</formula>
    </cfRule>
  </conditionalFormatting>
  <conditionalFormatting sqref="F8:F42">
    <cfRule type="expression" dxfId="6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68"/>
  <sheetViews>
    <sheetView topLeftCell="A32" zoomScaleNormal="100" workbookViewId="0">
      <selection activeCell="E51" sqref="E51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3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160</v>
      </c>
      <c r="B3" s="5"/>
      <c r="C3" s="6" t="s">
        <v>161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162</v>
      </c>
      <c r="B8" s="23" t="s">
        <v>163</v>
      </c>
      <c r="C8" s="53">
        <v>82</v>
      </c>
      <c r="D8" s="54">
        <v>2016</v>
      </c>
      <c r="E8" s="7">
        <v>24.675999999999998</v>
      </c>
      <c r="F8" s="9">
        <f t="shared" ref="F8:F44" si="0">IF(E8="","",RANK(E8,$E$8:$E$44,2))</f>
        <v>14</v>
      </c>
      <c r="H8" s="10"/>
    </row>
    <row r="9" spans="1:8" ht="13.15">
      <c r="A9" s="48" t="s">
        <v>164</v>
      </c>
      <c r="B9" s="24" t="s">
        <v>18</v>
      </c>
      <c r="C9" s="53">
        <v>83</v>
      </c>
      <c r="D9" s="53">
        <v>2016</v>
      </c>
      <c r="E9" s="11">
        <v>18.757000000000001</v>
      </c>
      <c r="F9" s="13">
        <f t="shared" si="0"/>
        <v>7</v>
      </c>
    </row>
    <row r="10" spans="1:8" ht="13.15">
      <c r="A10" s="48" t="s">
        <v>165</v>
      </c>
      <c r="B10" s="36" t="s">
        <v>53</v>
      </c>
      <c r="C10" s="53">
        <v>84</v>
      </c>
      <c r="D10" s="53">
        <v>2016</v>
      </c>
      <c r="E10" s="11">
        <v>17.693000000000001</v>
      </c>
      <c r="F10" s="13">
        <f t="shared" si="0"/>
        <v>4</v>
      </c>
    </row>
    <row r="11" spans="1:8" ht="13.15">
      <c r="A11" s="48" t="s">
        <v>166</v>
      </c>
      <c r="B11" s="36" t="s">
        <v>167</v>
      </c>
      <c r="C11" s="53">
        <v>85</v>
      </c>
      <c r="D11" s="53">
        <v>2016</v>
      </c>
      <c r="E11" s="11">
        <v>18.942</v>
      </c>
      <c r="F11" s="13">
        <f t="shared" si="0"/>
        <v>10</v>
      </c>
    </row>
    <row r="12" spans="1:8" ht="13.15">
      <c r="A12" s="48" t="s">
        <v>168</v>
      </c>
      <c r="B12" s="36" t="s">
        <v>169</v>
      </c>
      <c r="C12" s="53">
        <v>86</v>
      </c>
      <c r="D12" s="53">
        <v>2016</v>
      </c>
      <c r="E12" s="11">
        <v>16.885999999999999</v>
      </c>
      <c r="F12" s="13">
        <f t="shared" si="0"/>
        <v>2</v>
      </c>
    </row>
    <row r="13" spans="1:8" ht="13.15">
      <c r="A13" s="48" t="s">
        <v>97</v>
      </c>
      <c r="B13" s="37" t="s">
        <v>85</v>
      </c>
      <c r="C13" s="53">
        <v>87</v>
      </c>
      <c r="D13" s="53">
        <v>2016</v>
      </c>
      <c r="E13" s="11">
        <v>19.771000000000001</v>
      </c>
      <c r="F13" s="13">
        <f t="shared" si="0"/>
        <v>11</v>
      </c>
    </row>
    <row r="14" spans="1:8" ht="13.15">
      <c r="A14" s="48" t="s">
        <v>65</v>
      </c>
      <c r="B14" s="37" t="s">
        <v>170</v>
      </c>
      <c r="C14" s="53">
        <v>88</v>
      </c>
      <c r="D14" s="53">
        <v>2015</v>
      </c>
      <c r="E14" s="11">
        <v>16.754999999999999</v>
      </c>
      <c r="F14" s="13">
        <f t="shared" si="0"/>
        <v>1</v>
      </c>
    </row>
    <row r="15" spans="1:8" ht="13.15">
      <c r="A15" s="48" t="s">
        <v>171</v>
      </c>
      <c r="B15" s="36" t="s">
        <v>170</v>
      </c>
      <c r="C15" s="53">
        <v>89</v>
      </c>
      <c r="D15" s="53">
        <v>2015</v>
      </c>
      <c r="E15" s="11">
        <v>18.667000000000002</v>
      </c>
      <c r="F15" s="13">
        <f t="shared" si="0"/>
        <v>6</v>
      </c>
    </row>
    <row r="16" spans="1:8" ht="13.15">
      <c r="A16" s="48" t="s">
        <v>172</v>
      </c>
      <c r="B16" s="37" t="s">
        <v>173</v>
      </c>
      <c r="C16" s="53">
        <v>90</v>
      </c>
      <c r="D16" s="53">
        <v>2015</v>
      </c>
      <c r="E16" s="11"/>
      <c r="F16" s="13" t="str">
        <f t="shared" si="0"/>
        <v/>
      </c>
    </row>
    <row r="17" spans="1:6" ht="13.15">
      <c r="A17" s="48" t="s">
        <v>171</v>
      </c>
      <c r="B17" s="37" t="s">
        <v>94</v>
      </c>
      <c r="C17" s="53">
        <v>91</v>
      </c>
      <c r="D17" s="53">
        <v>2015</v>
      </c>
      <c r="E17" s="11">
        <v>17.173999999999999</v>
      </c>
      <c r="F17" s="13">
        <f t="shared" si="0"/>
        <v>3</v>
      </c>
    </row>
    <row r="18" spans="1:6" ht="13.15">
      <c r="A18" s="48" t="s">
        <v>31</v>
      </c>
      <c r="B18" s="37" t="s">
        <v>174</v>
      </c>
      <c r="C18" s="53">
        <v>92</v>
      </c>
      <c r="D18" s="53">
        <v>2015</v>
      </c>
      <c r="E18" s="11">
        <v>18.841000000000001</v>
      </c>
      <c r="F18" s="13">
        <f t="shared" si="0"/>
        <v>8</v>
      </c>
    </row>
    <row r="19" spans="1:6" ht="13.15">
      <c r="A19" s="48" t="s">
        <v>175</v>
      </c>
      <c r="B19" s="37" t="s">
        <v>176</v>
      </c>
      <c r="C19" s="53">
        <v>93</v>
      </c>
      <c r="D19" s="53">
        <v>2015</v>
      </c>
      <c r="E19" s="11">
        <v>18.841999999999999</v>
      </c>
      <c r="F19" s="13">
        <f t="shared" si="0"/>
        <v>9</v>
      </c>
    </row>
    <row r="20" spans="1:6" ht="13.15">
      <c r="A20" s="48" t="s">
        <v>157</v>
      </c>
      <c r="B20" s="36" t="s">
        <v>176</v>
      </c>
      <c r="C20" s="53">
        <v>94</v>
      </c>
      <c r="D20" s="53">
        <v>2015</v>
      </c>
      <c r="E20" s="11">
        <v>18.163</v>
      </c>
      <c r="F20" s="13">
        <f t="shared" si="0"/>
        <v>5</v>
      </c>
    </row>
    <row r="21" spans="1:6" ht="13.15">
      <c r="A21" s="48" t="s">
        <v>67</v>
      </c>
      <c r="B21" s="37" t="s">
        <v>177</v>
      </c>
      <c r="C21" s="53">
        <v>95</v>
      </c>
      <c r="D21" s="53">
        <v>2015</v>
      </c>
      <c r="E21" s="11">
        <v>20.454000000000001</v>
      </c>
      <c r="F21" s="13">
        <f t="shared" si="0"/>
        <v>13</v>
      </c>
    </row>
    <row r="22" spans="1:6" ht="13.15">
      <c r="A22" s="48" t="s">
        <v>31</v>
      </c>
      <c r="B22" s="37" t="s">
        <v>53</v>
      </c>
      <c r="C22" s="53">
        <v>122</v>
      </c>
      <c r="D22" s="53">
        <v>2016</v>
      </c>
      <c r="E22" s="11">
        <v>20.16</v>
      </c>
      <c r="F22" s="13">
        <f t="shared" si="0"/>
        <v>12</v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26"/>
      <c r="C40" s="53"/>
      <c r="D40" s="53" t="str">
        <f t="shared" ref="D40:D44" si="1">IF(A40="","","F")</f>
        <v/>
      </c>
      <c r="E40" s="11"/>
      <c r="F40" s="13" t="str">
        <f t="shared" si="0"/>
        <v/>
      </c>
    </row>
    <row r="41" spans="1:6" ht="13.15">
      <c r="A41" s="48"/>
      <c r="B41" s="26"/>
      <c r="C41" s="53"/>
      <c r="D41" s="53" t="str">
        <f t="shared" si="1"/>
        <v/>
      </c>
      <c r="E41" s="11"/>
      <c r="F41" s="13" t="str">
        <f t="shared" si="0"/>
        <v/>
      </c>
    </row>
    <row r="42" spans="1:6" ht="13.15">
      <c r="A42" s="48"/>
      <c r="B42" s="26"/>
      <c r="C42" s="53"/>
      <c r="D42" s="53" t="str">
        <f t="shared" si="1"/>
        <v/>
      </c>
      <c r="E42" s="11"/>
      <c r="F42" s="13" t="str">
        <f t="shared" si="0"/>
        <v/>
      </c>
    </row>
    <row r="43" spans="1:6" ht="13.15">
      <c r="A43" s="48"/>
      <c r="B43" s="27"/>
      <c r="C43" s="53"/>
      <c r="D43" s="53" t="str">
        <f t="shared" si="1"/>
        <v/>
      </c>
      <c r="E43" s="11"/>
      <c r="F43" s="13" t="str">
        <f t="shared" si="0"/>
        <v/>
      </c>
    </row>
    <row r="44" spans="1:6" ht="13.15">
      <c r="A44" s="48"/>
      <c r="B44" s="27"/>
      <c r="C44" s="53"/>
      <c r="D44" s="53" t="str">
        <f t="shared" si="1"/>
        <v/>
      </c>
      <c r="E44" s="11"/>
      <c r="F44" s="13" t="str">
        <f t="shared" si="0"/>
        <v/>
      </c>
    </row>
    <row r="45" spans="1:6">
      <c r="B45" s="5"/>
      <c r="C45" s="14"/>
      <c r="D45" s="14"/>
      <c r="E45" s="15"/>
    </row>
    <row r="46" spans="1:6" ht="13.15">
      <c r="A46" s="4" t="s">
        <v>0</v>
      </c>
      <c r="E46" s="30"/>
    </row>
    <row r="47" spans="1:6" ht="13.15">
      <c r="C47" s="29" t="s">
        <v>1</v>
      </c>
      <c r="D47" s="29" t="s">
        <v>2</v>
      </c>
      <c r="E47" s="42" t="s">
        <v>2</v>
      </c>
      <c r="F47" s="46" t="s">
        <v>3</v>
      </c>
    </row>
    <row r="48" spans="1:6" ht="13.15">
      <c r="A48" s="49" t="s">
        <v>4</v>
      </c>
      <c r="B48" s="16" t="s">
        <v>5</v>
      </c>
      <c r="C48" s="28" t="s">
        <v>6</v>
      </c>
      <c r="D48" s="28" t="s">
        <v>7</v>
      </c>
      <c r="E48" s="40" t="s">
        <v>8</v>
      </c>
      <c r="F48" s="17" t="s">
        <v>8</v>
      </c>
    </row>
    <row r="49" spans="1:14">
      <c r="A49" s="50" t="str">
        <f>IF(SUM(F$8:F$44)&lt;1,"",INDEX(A$8:A$44,MATCH(SMALL(F$8:F$44,ROW(A1)),F$8:F$44,0)))</f>
        <v>Wiederkehr</v>
      </c>
      <c r="B49" s="8" t="str">
        <f>IF(SUM(F$8:F$44)&lt;1,"",INDEX(B$8:B$44,MATCH(SMALL(F$8:F$44,ROW(A1)),F$8:F$44,0)))</f>
        <v>Alea</v>
      </c>
      <c r="C49" s="55">
        <f>IF(SUM(F$8:F$44)&lt;1,"",INDEX(C$8:C$44,MATCH(SMALL(F$8:F$44,ROW(A1)),F$8:F$44,0)))</f>
        <v>88</v>
      </c>
      <c r="D49" s="43">
        <f>IF(SUM(F$8:F$44)&lt;1,"",INDEX(E$8:E$44,MATCH(SMALL(F$8:F$44,ROW(B1)),F$8:F$44,0)))</f>
        <v>16.754999999999999</v>
      </c>
      <c r="E49" s="98">
        <v>16.266999999999999</v>
      </c>
      <c r="F49" s="31">
        <f>IF(E49="","",RANK(E49,$E$49:$E$51,1))</f>
        <v>1</v>
      </c>
    </row>
    <row r="50" spans="1:14">
      <c r="A50" s="51" t="str">
        <f>IF(SUM(F$8:F$44)&lt;1.9,"",INDEX(A$8:A$44,MATCH(SMALL(F$8:F$44,ROW(A2)),F$8:F$44,0)))</f>
        <v>Bisang</v>
      </c>
      <c r="B50" s="12" t="str">
        <f>IF(SUM(F$8:F$44)&lt;1.9,"",INDEX(B$8:B$44,MATCH(SMALL(F$8:F$44,ROW(A2)),F$8:F$44,0)))</f>
        <v>Elin</v>
      </c>
      <c r="C50" s="56">
        <f>IF(SUM(F$8:F$44)&lt;1.9,"",INDEX(C$8:C$44,MATCH(SMALL(F$8:F$44,ROW(A2)),F$8:F$44,0)))</f>
        <v>86</v>
      </c>
      <c r="D50" s="44">
        <f>IF(SUM(F$8:F$44)&lt;1.9,"",INDEX(E$8:E$44,MATCH(SMALL(F$8:F$44,ROW(B2)),F$8:F$44,0)))</f>
        <v>16.885999999999999</v>
      </c>
      <c r="E50" s="99">
        <v>16.719000000000001</v>
      </c>
      <c r="F50" s="32">
        <f t="shared" ref="F50:F51" si="2">IF(E50="","",RANK(E50,$E$49:$E$51,1))</f>
        <v>3</v>
      </c>
    </row>
    <row r="51" spans="1:14">
      <c r="A51" s="52" t="str">
        <f>IF(SUM(F$8:F$44)&lt;3.9,"",INDEX(A$8:A$44,MATCH(SMALL(F$8:F$44,ROW(A3)),F$8:F$44,0)))</f>
        <v>Gashi</v>
      </c>
      <c r="B51" s="20" t="str">
        <f>IF(SUM(F$8:F$44)&lt;3.9,"",INDEX(B$8:B$44,MATCH(SMALL(F$8:F$44,ROW(A3)),F$8:F$44,0)))</f>
        <v>Leana</v>
      </c>
      <c r="C51" s="57">
        <f>IF(SUM(F$8:F$44)&lt;3.9,"",INDEX(C$8:C$44,MATCH(SMALL(F$8:F$44,ROW(A3)),F$8:F$44,0)))</f>
        <v>91</v>
      </c>
      <c r="D51" s="45">
        <f>IF(SUM(F$8:F$44)&lt;3.9,"",INDEX(E$8:E$44,MATCH(SMALL(F$8:F$44,ROW(B3)),F$8:F$44,0)))</f>
        <v>17.173999999999999</v>
      </c>
      <c r="E51" s="100">
        <v>16.462</v>
      </c>
      <c r="F51" s="33">
        <f t="shared" si="2"/>
        <v>2</v>
      </c>
    </row>
    <row r="52" spans="1:14">
      <c r="A52" s="5"/>
      <c r="B52" s="5"/>
      <c r="C52" s="5"/>
      <c r="D52" s="5"/>
      <c r="E52" s="5"/>
      <c r="F52" s="5"/>
    </row>
    <row r="53" spans="1:14">
      <c r="A53" s="5"/>
      <c r="B53" s="5"/>
      <c r="C53" s="5"/>
      <c r="D53" s="5"/>
      <c r="E53" s="5"/>
      <c r="F53" s="5"/>
    </row>
    <row r="54" spans="1:14" ht="15">
      <c r="A54" s="41" t="str">
        <f>A3</f>
        <v>Di schnöuscht Nebikeri, Kategorie F</v>
      </c>
      <c r="B54" s="41"/>
      <c r="C54" s="5"/>
      <c r="D54" s="5"/>
      <c r="E54" s="5"/>
      <c r="F54" s="5"/>
    </row>
    <row r="55" spans="1:14">
      <c r="A55" s="5"/>
      <c r="B55" s="5"/>
      <c r="C55" s="5"/>
      <c r="D55" s="5"/>
      <c r="E55" s="5"/>
      <c r="F55" s="5"/>
    </row>
    <row r="56" spans="1:14" ht="13.9">
      <c r="A56" s="34" t="str">
        <f>IF(SUM(C49:C51)&lt;1,"",IF(F49=1,A49,IF(F50=1,A50,IF(F51=1,A51))))</f>
        <v>Wiederkehr</v>
      </c>
      <c r="B56" s="35" t="str">
        <f>IF(SUM(C49:C51)&lt;1,"",IF(F49=1,B49,IF(F50=1,B50,IF(F51=1,B51))))</f>
        <v>Alea</v>
      </c>
      <c r="C56" s="88">
        <f>IF(SUM(E49:E51)&lt;1,"",IF(F49=1,E49,IF(F50=1,E50,IF(F51=1,E51))))</f>
        <v>16.266999999999999</v>
      </c>
      <c r="D56" s="89"/>
      <c r="E56" s="89"/>
      <c r="N56" s="3"/>
    </row>
    <row r="57" spans="1:14">
      <c r="G57" s="22"/>
      <c r="N57" s="3"/>
    </row>
    <row r="58" spans="1:14">
      <c r="G58" s="22"/>
      <c r="N58" s="3"/>
    </row>
    <row r="59" spans="1:14">
      <c r="G59" s="22"/>
      <c r="N59" s="3"/>
    </row>
    <row r="60" spans="1:14">
      <c r="G60" s="22"/>
      <c r="N60" s="3"/>
    </row>
    <row r="61" spans="1:14">
      <c r="G61" s="22"/>
      <c r="N61" s="3"/>
    </row>
    <row r="63" spans="1:14" ht="13.15" hidden="1" customHeight="1" outlineLevel="1">
      <c r="C63" s="29" t="s">
        <v>1</v>
      </c>
      <c r="D63" s="65" t="s">
        <v>2</v>
      </c>
      <c r="E63" s="29" t="s">
        <v>2</v>
      </c>
      <c r="F63" s="46" t="s">
        <v>3</v>
      </c>
    </row>
    <row r="64" spans="1:14" ht="13.15" hidden="1" customHeight="1" outlineLevel="1">
      <c r="A64" s="49" t="s">
        <v>4</v>
      </c>
      <c r="B64" s="16" t="s">
        <v>5</v>
      </c>
      <c r="C64" s="28" t="s">
        <v>6</v>
      </c>
      <c r="D64" s="66" t="s">
        <v>7</v>
      </c>
      <c r="E64" s="28" t="s">
        <v>8</v>
      </c>
      <c r="F64" s="17" t="s">
        <v>8</v>
      </c>
    </row>
    <row r="65" spans="1:13" ht="13.15" hidden="1" customHeight="1" outlineLevel="1">
      <c r="A65" s="50" t="str">
        <f>IF(SUM(F$49:F$51)&lt;1,"",INDEX(A$49:A$51,MATCH(SMALL(F$49:F$51,ROW(A1)),F$49:F$51,0)))</f>
        <v>Wiederkehr</v>
      </c>
      <c r="B65" s="8" t="str">
        <f>IF(SUM(F$49:F$51)&lt;1,"",INDEX(B$49:B$51,MATCH(SMALL(F$49:F$51,ROW(A1)),F$49:F$51,0)))</f>
        <v>Alea</v>
      </c>
      <c r="C65" s="55">
        <f>IF(SUM(F$49:F$51)&lt;1,"",INDEX(C$49:C$51,MATCH(SMALL(F$49:F$51,ROW(A1)),F$49:F$51,0)))</f>
        <v>88</v>
      </c>
      <c r="D65" s="43">
        <f>IF(SUM(F$49:F$51)&lt;1,"",INDEX(D$49:D$51,MATCH(SMALL(E$49:E$51,ROW(A1)),E$49:E$51,0)))</f>
        <v>16.754999999999999</v>
      </c>
      <c r="E65" s="43">
        <f>IF(SUM(F$49:F$51)&lt;1,"",INDEX(E$49:E$51,MATCH(SMALL(F$49:F$51,ROW(A1)),F$49:F$51,0)))</f>
        <v>16.266999999999999</v>
      </c>
      <c r="F65" s="62">
        <f>IF(SUM(F$49:F$51)&lt;1,"",INDEX(F$49:F$51,MATCH(SMALL(F$49:F$51,ROW(B1)),F$49:F$51,0)))</f>
        <v>1</v>
      </c>
    </row>
    <row r="66" spans="1:13" ht="13.15" hidden="1" customHeight="1" outlineLevel="1">
      <c r="A66" s="50" t="str">
        <f>IF(SUM(F$49:F$51)&lt;1.9,"",INDEX(A$49:A$51,MATCH(SMALL(F$49:F$51,ROW(A2)),F$49:F$51,0)))</f>
        <v>Gashi</v>
      </c>
      <c r="B66" s="8" t="str">
        <f>IF(SUM(F$49:F$51)&lt;1.9,"",INDEX(B$49:B$51,MATCH(SMALL(F$49:F$51,ROW(A2)),F$49:F$51,0)))</f>
        <v>Leana</v>
      </c>
      <c r="C66" s="55">
        <f>IF(SUM(F$49:F$51)&lt;1.9,"",INDEX(C$49:C$51,MATCH(SMALL(F$49:F$51,ROW(A2)),F$49:F$51,0)))</f>
        <v>91</v>
      </c>
      <c r="D66" s="43">
        <f>IF(SUM(F$49:F$51)&lt;1.9,"",INDEX(D$49:D$51,MATCH(SMALL(E$49:E$51,ROW(A2)),E$49:E$51,0)))</f>
        <v>17.173999999999999</v>
      </c>
      <c r="E66" s="43">
        <f>IF(SUM(F$49:F$51)&lt;1.9,"",INDEX(E$49:E$51,MATCH(SMALL(F$49:F$51,ROW(A2)),F$49:F$51,0)))</f>
        <v>16.462</v>
      </c>
      <c r="F66" s="62">
        <f>IF(SUM(F$49:F$51)&lt;1.9,"",INDEX(F$49:F$51,MATCH(SMALL(F$49:F$51,ROW(B2)),F$49:F$51,0)))</f>
        <v>2</v>
      </c>
    </row>
    <row r="67" spans="1:13" ht="13.15" hidden="1" customHeight="1" outlineLevel="1">
      <c r="A67" s="50" t="str">
        <f>IF(SUM(F$49:F$51)&lt;5.9,"",INDEX(A$49:A$51,MATCH(SMALL(F$49:F$51,ROW(A3)),F$49:F$51,0)))</f>
        <v>Bisang</v>
      </c>
      <c r="B67" s="8" t="str">
        <f>IF(SUM(F$49:F$51)&lt;5.9,"",INDEX(B$49:B$51,MATCH(SMALL(F$49:F$51,ROW(A3)),F$49:F$51,0)))</f>
        <v>Elin</v>
      </c>
      <c r="C67" s="55">
        <f>IF(SUM(F$49:F$51)&lt;5.9,"",INDEX(C$49:C$51,MATCH(SMALL(F$49:F$51,ROW(A3)),F$49:F$51,0)))</f>
        <v>86</v>
      </c>
      <c r="D67" s="43">
        <f>IF(SUM(F$49:F$51)&lt;5.9,"",INDEX(D$49:D$51,MATCH(SMALL(E$49:E$51,ROW(A3)),E$49:E$51,0)))</f>
        <v>16.885999999999999</v>
      </c>
      <c r="E67" s="43">
        <f>IF(SUM(F$49:F$51)&lt;5.9,"",INDEX(E$49:E$51,MATCH(SMALL(F$49:F$51,ROW(A3)),F$49:F$51,0)))</f>
        <v>16.719000000000001</v>
      </c>
      <c r="F67" s="62">
        <f>IF(SUM(F$49:F$51)&lt;5.9,"",INDEX(F$49:F$51,MATCH(SMALL(F$49:F$51,ROW(B3)),F$49:F$51,0)))</f>
        <v>3</v>
      </c>
    </row>
    <row r="68" spans="1:13" collapsed="1">
      <c r="M68"/>
    </row>
  </sheetData>
  <mergeCells count="7">
    <mergeCell ref="C56:E56"/>
    <mergeCell ref="F5:F7"/>
    <mergeCell ref="A5:A7"/>
    <mergeCell ref="B5:B7"/>
    <mergeCell ref="D5:D7"/>
    <mergeCell ref="E5:E7"/>
    <mergeCell ref="C5:C7"/>
  </mergeCells>
  <conditionalFormatting sqref="A8:E44">
    <cfRule type="expression" dxfId="5" priority="3">
      <formula>MOD(ROUNDUP(SUBTOTAL(103,$A$8:$A8)/3,0),2)=1</formula>
    </cfRule>
  </conditionalFormatting>
  <conditionalFormatting sqref="F8:F44">
    <cfRule type="expression" dxfId="4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69"/>
  <sheetViews>
    <sheetView topLeftCell="A28" zoomScaleNormal="100" workbookViewId="0">
      <selection activeCell="D31" sqref="D31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3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178</v>
      </c>
      <c r="B3" s="5"/>
      <c r="C3" s="6" t="s">
        <v>161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179</v>
      </c>
      <c r="B8" s="23" t="s">
        <v>180</v>
      </c>
      <c r="C8" s="53">
        <v>96</v>
      </c>
      <c r="D8" s="54">
        <v>2016</v>
      </c>
      <c r="E8" s="7">
        <v>18.516999999999999</v>
      </c>
      <c r="F8" s="9">
        <f t="shared" ref="F8:F45" si="0">IF(E8="","",RANK(E8,$E$8:$E$45,2))</f>
        <v>8</v>
      </c>
      <c r="H8" s="10"/>
    </row>
    <row r="9" spans="1:8" ht="13.15">
      <c r="A9" s="48" t="s">
        <v>147</v>
      </c>
      <c r="B9" s="24" t="s">
        <v>181</v>
      </c>
      <c r="C9" s="53">
        <v>97</v>
      </c>
      <c r="D9" s="53">
        <v>2016</v>
      </c>
      <c r="E9" s="11">
        <v>18.29</v>
      </c>
      <c r="F9" s="13">
        <f t="shared" si="0"/>
        <v>7</v>
      </c>
    </row>
    <row r="10" spans="1:8" ht="13.15">
      <c r="A10" s="48" t="s">
        <v>108</v>
      </c>
      <c r="B10" s="36" t="s">
        <v>35</v>
      </c>
      <c r="C10" s="53">
        <v>98</v>
      </c>
      <c r="D10" s="53">
        <v>2016</v>
      </c>
      <c r="E10" s="11">
        <v>16.763000000000002</v>
      </c>
      <c r="F10" s="13">
        <f t="shared" si="0"/>
        <v>4</v>
      </c>
    </row>
    <row r="11" spans="1:8" ht="13.15">
      <c r="A11" s="48" t="s">
        <v>51</v>
      </c>
      <c r="B11" s="36" t="s">
        <v>182</v>
      </c>
      <c r="C11" s="53">
        <v>99</v>
      </c>
      <c r="D11" s="53">
        <v>2015</v>
      </c>
      <c r="E11" s="11">
        <v>16.108000000000001</v>
      </c>
      <c r="F11" s="13">
        <f t="shared" si="0"/>
        <v>2</v>
      </c>
    </row>
    <row r="12" spans="1:8" ht="13.15">
      <c r="A12" s="48" t="s">
        <v>145</v>
      </c>
      <c r="B12" s="36" t="s">
        <v>183</v>
      </c>
      <c r="C12" s="53">
        <v>100</v>
      </c>
      <c r="D12" s="53">
        <v>2015</v>
      </c>
      <c r="E12" s="11">
        <v>17.067</v>
      </c>
      <c r="F12" s="13">
        <f t="shared" si="0"/>
        <v>5</v>
      </c>
    </row>
    <row r="13" spans="1:8" ht="13.15">
      <c r="A13" s="48" t="s">
        <v>54</v>
      </c>
      <c r="B13" s="36" t="s">
        <v>77</v>
      </c>
      <c r="C13" s="53">
        <v>101</v>
      </c>
      <c r="D13" s="53">
        <v>2015</v>
      </c>
      <c r="E13" s="11">
        <v>16.585000000000001</v>
      </c>
      <c r="F13" s="13">
        <f t="shared" si="0"/>
        <v>3</v>
      </c>
    </row>
    <row r="14" spans="1:8" ht="13.15">
      <c r="A14" s="48" t="s">
        <v>102</v>
      </c>
      <c r="B14" s="37" t="s">
        <v>77</v>
      </c>
      <c r="C14" s="53">
        <v>102</v>
      </c>
      <c r="D14" s="53">
        <v>2015</v>
      </c>
      <c r="E14" s="11">
        <v>15.686999999999999</v>
      </c>
      <c r="F14" s="13">
        <f t="shared" si="0"/>
        <v>1</v>
      </c>
    </row>
    <row r="15" spans="1:8" ht="13.15">
      <c r="A15" s="48" t="s">
        <v>188</v>
      </c>
      <c r="B15" s="37" t="s">
        <v>146</v>
      </c>
      <c r="C15" s="53">
        <v>107</v>
      </c>
      <c r="D15" s="53">
        <v>2015</v>
      </c>
      <c r="E15" s="11">
        <v>20.536999999999999</v>
      </c>
      <c r="F15" s="13">
        <f t="shared" si="0"/>
        <v>10</v>
      </c>
    </row>
    <row r="16" spans="1:8" ht="13.15">
      <c r="A16" s="48" t="s">
        <v>202</v>
      </c>
      <c r="B16" s="36" t="s">
        <v>201</v>
      </c>
      <c r="C16" s="53">
        <v>120</v>
      </c>
      <c r="D16" s="53">
        <v>2016</v>
      </c>
      <c r="E16" s="11">
        <v>18.088999999999999</v>
      </c>
      <c r="F16" s="13">
        <f t="shared" si="0"/>
        <v>6</v>
      </c>
    </row>
    <row r="17" spans="1:6" ht="13.15">
      <c r="A17" s="48" t="s">
        <v>145</v>
      </c>
      <c r="B17" s="37" t="s">
        <v>46</v>
      </c>
      <c r="C17" s="53">
        <v>128</v>
      </c>
      <c r="D17" s="53">
        <v>2016</v>
      </c>
      <c r="E17" s="11">
        <v>19.122</v>
      </c>
      <c r="F17" s="13">
        <f t="shared" si="0"/>
        <v>9</v>
      </c>
    </row>
    <row r="18" spans="1:6" ht="13.15">
      <c r="A18" s="48"/>
      <c r="B18" s="37"/>
      <c r="C18" s="87"/>
      <c r="D18" s="53"/>
      <c r="E18" s="11"/>
      <c r="F18" s="13" t="str">
        <f t="shared" si="0"/>
        <v/>
      </c>
    </row>
    <row r="19" spans="1:6" ht="13.15">
      <c r="A19" s="48"/>
      <c r="B19" s="37"/>
      <c r="C19" s="53"/>
      <c r="D19" s="53"/>
      <c r="E19" s="11"/>
      <c r="F19" s="13" t="str">
        <f t="shared" si="0"/>
        <v/>
      </c>
    </row>
    <row r="20" spans="1:6" ht="13.15">
      <c r="A20" s="48"/>
      <c r="B20" s="37"/>
      <c r="C20" s="87"/>
      <c r="D20" s="53"/>
      <c r="E20" s="11"/>
      <c r="F20" s="13" t="str">
        <f t="shared" si="0"/>
        <v/>
      </c>
    </row>
    <row r="21" spans="1:6" ht="13.15">
      <c r="A21" s="48"/>
      <c r="B21" s="36"/>
      <c r="C21" s="53"/>
      <c r="D21" s="53"/>
      <c r="E21" s="11"/>
      <c r="F21" s="13" t="str">
        <f t="shared" si="0"/>
        <v/>
      </c>
    </row>
    <row r="22" spans="1:6" ht="13.15">
      <c r="A22" s="48"/>
      <c r="B22" s="37"/>
      <c r="C22" s="53"/>
      <c r="D22" s="53"/>
      <c r="E22" s="11"/>
      <c r="F22" s="13" t="str">
        <f t="shared" si="0"/>
        <v/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37"/>
      <c r="C24" s="53"/>
      <c r="D24" s="53"/>
      <c r="E24" s="11"/>
      <c r="F24" s="13" t="str">
        <f t="shared" si="0"/>
        <v/>
      </c>
    </row>
    <row r="25" spans="1:6" ht="13.15">
      <c r="A25" s="48"/>
      <c r="B25" s="25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7"/>
      <c r="C27" s="53"/>
      <c r="D27" s="53"/>
      <c r="E27" s="11"/>
      <c r="F27" s="13" t="str">
        <f t="shared" si="0"/>
        <v/>
      </c>
    </row>
    <row r="28" spans="1:6" ht="13.15">
      <c r="A28" s="48"/>
      <c r="B28" s="36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7"/>
      <c r="C31" s="53"/>
      <c r="D31" s="53"/>
      <c r="E31" s="11"/>
      <c r="F31" s="13" t="str">
        <f t="shared" si="0"/>
        <v/>
      </c>
    </row>
    <row r="32" spans="1:6" ht="13.15">
      <c r="A32" s="48"/>
      <c r="B32" s="36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37"/>
      <c r="C40" s="53"/>
      <c r="D40" s="53"/>
      <c r="E40" s="11"/>
      <c r="F40" s="13" t="str">
        <f t="shared" si="0"/>
        <v/>
      </c>
    </row>
    <row r="41" spans="1:6" ht="13.15">
      <c r="A41" s="48"/>
      <c r="B41" s="26"/>
      <c r="C41" s="53"/>
      <c r="D41" s="53" t="str">
        <f t="shared" ref="D41:D45" si="1">IF(A41="","","F")</f>
        <v/>
      </c>
      <c r="E41" s="11"/>
      <c r="F41" s="13" t="str">
        <f t="shared" si="0"/>
        <v/>
      </c>
    </row>
    <row r="42" spans="1:6" ht="13.15">
      <c r="A42" s="48"/>
      <c r="B42" s="26"/>
      <c r="C42" s="53"/>
      <c r="D42" s="53" t="str">
        <f t="shared" si="1"/>
        <v/>
      </c>
      <c r="E42" s="11"/>
      <c r="F42" s="13" t="str">
        <f t="shared" si="0"/>
        <v/>
      </c>
    </row>
    <row r="43" spans="1:6" ht="13.15">
      <c r="A43" s="48"/>
      <c r="B43" s="26"/>
      <c r="C43" s="53"/>
      <c r="D43" s="53" t="str">
        <f t="shared" si="1"/>
        <v/>
      </c>
      <c r="E43" s="11"/>
      <c r="F43" s="13" t="str">
        <f t="shared" si="0"/>
        <v/>
      </c>
    </row>
    <row r="44" spans="1:6" ht="13.15">
      <c r="A44" s="48"/>
      <c r="B44" s="27"/>
      <c r="C44" s="53"/>
      <c r="D44" s="53" t="str">
        <f t="shared" si="1"/>
        <v/>
      </c>
      <c r="E44" s="11"/>
      <c r="F44" s="13" t="str">
        <f t="shared" si="0"/>
        <v/>
      </c>
    </row>
    <row r="45" spans="1:6" ht="13.15">
      <c r="A45" s="48"/>
      <c r="B45" s="27"/>
      <c r="C45" s="53"/>
      <c r="D45" s="53" t="str">
        <f t="shared" si="1"/>
        <v/>
      </c>
      <c r="E45" s="11"/>
      <c r="F45" s="13" t="str">
        <f t="shared" si="0"/>
        <v/>
      </c>
    </row>
    <row r="46" spans="1:6">
      <c r="B46" s="5"/>
      <c r="C46" s="14"/>
      <c r="D46" s="14"/>
      <c r="E46" s="15"/>
    </row>
    <row r="47" spans="1:6" ht="13.15">
      <c r="A47" s="4" t="s">
        <v>0</v>
      </c>
      <c r="E47" s="30"/>
    </row>
    <row r="48" spans="1:6" ht="13.15">
      <c r="C48" s="29" t="s">
        <v>1</v>
      </c>
      <c r="D48" s="29" t="s">
        <v>2</v>
      </c>
      <c r="E48" s="42" t="s">
        <v>2</v>
      </c>
      <c r="F48" s="46" t="s">
        <v>3</v>
      </c>
    </row>
    <row r="49" spans="1:14" ht="13.15">
      <c r="A49" s="49" t="s">
        <v>4</v>
      </c>
      <c r="B49" s="16" t="s">
        <v>5</v>
      </c>
      <c r="C49" s="28" t="s">
        <v>6</v>
      </c>
      <c r="D49" s="28" t="s">
        <v>7</v>
      </c>
      <c r="E49" s="40" t="s">
        <v>8</v>
      </c>
      <c r="F49" s="17" t="s">
        <v>8</v>
      </c>
    </row>
    <row r="50" spans="1:14">
      <c r="A50" s="50" t="str">
        <f>IF(SUM(F$8:F$45)&lt;1,"",INDEX(A$8:A$45,MATCH(SMALL(F$8:F$45,ROW(A1)),F$8:F$45,0)))</f>
        <v>Gut</v>
      </c>
      <c r="B50" s="8" t="str">
        <f>IF(SUM(F$8:F$45)&lt;1,"",INDEX(B$8:B$45,MATCH(SMALL(F$8:F$45,ROW(A1)),F$8:F$45,0)))</f>
        <v>Levin</v>
      </c>
      <c r="C50" s="55">
        <f>IF(SUM(F$8:F$45)&lt;1,"",INDEX(C$8:C$45,MATCH(SMALL(F$8:F$45,ROW(A1)),F$8:F$45,0)))</f>
        <v>102</v>
      </c>
      <c r="D50" s="43">
        <f>IF(SUM(F$8:F$45)&lt;1,"",INDEX(E$8:E$45,MATCH(SMALL(F$8:F$45,ROW(B1)),F$8:F$45,0)))</f>
        <v>15.686999999999999</v>
      </c>
      <c r="E50" s="98">
        <v>15.795</v>
      </c>
      <c r="F50" s="31">
        <f>IF(E50="","",RANK(E50,$E$50:$E$52,1))</f>
        <v>2</v>
      </c>
    </row>
    <row r="51" spans="1:14">
      <c r="A51" s="51" t="str">
        <f>IF(SUM(F$8:F$45)&lt;1.9,"",INDEX(A$8:A$45,MATCH(SMALL(F$8:F$45,ROW(A2)),F$8:F$45,0)))</f>
        <v>Vesic</v>
      </c>
      <c r="B51" s="12" t="str">
        <f>IF(SUM(F$8:F$45)&lt;1.9,"",INDEX(B$8:B$45,MATCH(SMALL(F$8:F$45,ROW(A2)),F$8:F$45,0)))</f>
        <v>Andrej</v>
      </c>
      <c r="C51" s="56">
        <f>IF(SUM(F$8:F$45)&lt;1.9,"",INDEX(C$8:C$45,MATCH(SMALL(F$8:F$45,ROW(A2)),F$8:F$45,0)))</f>
        <v>99</v>
      </c>
      <c r="D51" s="44">
        <f>IF(SUM(F$8:F$45)&lt;1.9,"",INDEX(E$8:E$45,MATCH(SMALL(F$8:F$45,ROW(B2)),F$8:F$45,0)))</f>
        <v>16.108000000000001</v>
      </c>
      <c r="E51" s="99">
        <v>15.545</v>
      </c>
      <c r="F51" s="32">
        <f t="shared" ref="F51:F52" si="2">IF(E51="","",RANK(E51,$E$50:$E$52,1))</f>
        <v>1</v>
      </c>
    </row>
    <row r="52" spans="1:14">
      <c r="A52" s="52" t="str">
        <f>IF(SUM(F$8:F$45)&lt;3.9,"",INDEX(A$8:A$45,MATCH(SMALL(F$8:F$45,ROW(A3)),F$8:F$45,0)))</f>
        <v>Basler</v>
      </c>
      <c r="B52" s="20" t="str">
        <f>IF(SUM(F$8:F$45)&lt;3.9,"",INDEX(B$8:B$45,MATCH(SMALL(F$8:F$45,ROW(A3)),F$8:F$45,0)))</f>
        <v>Levin</v>
      </c>
      <c r="C52" s="57">
        <f>IF(SUM(F$8:F$45)&lt;3.9,"",INDEX(C$8:C$45,MATCH(SMALL(F$8:F$45,ROW(A3)),F$8:F$45,0)))</f>
        <v>101</v>
      </c>
      <c r="D52" s="45">
        <f>IF(SUM(F$8:F$45)&lt;3.9,"",INDEX(E$8:E$45,MATCH(SMALL(F$8:F$45,ROW(B3)),F$8:F$45,0)))</f>
        <v>16.585000000000001</v>
      </c>
      <c r="E52" s="100">
        <v>15.795999999999999</v>
      </c>
      <c r="F52" s="33">
        <f t="shared" si="2"/>
        <v>3</v>
      </c>
    </row>
    <row r="53" spans="1:14">
      <c r="A53" s="5"/>
      <c r="B53" s="5"/>
      <c r="C53" s="5"/>
      <c r="D53" s="5"/>
      <c r="E53" s="5"/>
      <c r="F53" s="5"/>
    </row>
    <row r="54" spans="1:14">
      <c r="A54" s="5"/>
      <c r="B54" s="5"/>
      <c r="C54" s="5"/>
      <c r="D54" s="5"/>
      <c r="E54" s="5"/>
      <c r="F54" s="5"/>
    </row>
    <row r="55" spans="1:14" ht="15">
      <c r="A55" s="41" t="str">
        <f>A3</f>
        <v>De schnöuscht Nebiker, Kategorie F</v>
      </c>
      <c r="B55" s="41"/>
      <c r="C55" s="5"/>
      <c r="D55" s="5"/>
      <c r="E55" s="5"/>
      <c r="F55" s="5"/>
    </row>
    <row r="56" spans="1:14">
      <c r="A56" s="5"/>
      <c r="B56" s="5"/>
      <c r="C56" s="5"/>
      <c r="D56" s="5"/>
      <c r="E56" s="5"/>
      <c r="F56" s="5"/>
    </row>
    <row r="57" spans="1:14" ht="13.9">
      <c r="A57" s="34" t="str">
        <f>IF(SUM(C50:C52)&lt;1,"",IF(F50=1,A50,IF(F51=1,A51,IF(F52=1,A52))))</f>
        <v>Vesic</v>
      </c>
      <c r="B57" s="35" t="str">
        <f>IF(SUM(C50:C52)&lt;1,"",IF(F50=1,B50,IF(F51=1,B51,IF(F52=1,B52))))</f>
        <v>Andrej</v>
      </c>
      <c r="C57" s="88">
        <f>IF(SUM(E50:E52)&lt;1,"",IF(F50=1,E50,IF(F51=1,E51,IF(F52=1,E52))))</f>
        <v>15.545</v>
      </c>
      <c r="D57" s="89"/>
      <c r="E57" s="89"/>
      <c r="N57" s="3"/>
    </row>
    <row r="58" spans="1:14">
      <c r="G58" s="22"/>
      <c r="N58" s="3"/>
    </row>
    <row r="59" spans="1:14">
      <c r="G59" s="22"/>
      <c r="N59" s="3"/>
    </row>
    <row r="60" spans="1:14">
      <c r="G60" s="22"/>
      <c r="N60" s="3"/>
    </row>
    <row r="61" spans="1:14">
      <c r="G61" s="22"/>
      <c r="N61" s="3"/>
    </row>
    <row r="62" spans="1:14">
      <c r="G62" s="22"/>
      <c r="N62" s="3"/>
    </row>
    <row r="64" spans="1:14" ht="13.15" hidden="1" customHeight="1" outlineLevel="1">
      <c r="C64" s="29" t="s">
        <v>1</v>
      </c>
      <c r="D64" s="65" t="s">
        <v>2</v>
      </c>
      <c r="E64" s="29" t="s">
        <v>2</v>
      </c>
      <c r="F64" s="46" t="s">
        <v>3</v>
      </c>
    </row>
    <row r="65" spans="1:13" ht="13.15" hidden="1" customHeight="1" outlineLevel="1">
      <c r="A65" s="49" t="s">
        <v>4</v>
      </c>
      <c r="B65" s="16" t="s">
        <v>5</v>
      </c>
      <c r="C65" s="28" t="s">
        <v>6</v>
      </c>
      <c r="D65" s="66" t="s">
        <v>7</v>
      </c>
      <c r="E65" s="28" t="s">
        <v>8</v>
      </c>
      <c r="F65" s="17" t="s">
        <v>8</v>
      </c>
    </row>
    <row r="66" spans="1:13" ht="13.15" hidden="1" customHeight="1" outlineLevel="1">
      <c r="A66" s="50" t="str">
        <f>IF(SUM(F$50:F$52)&lt;1,"",INDEX(A$50:A$52,MATCH(SMALL(F$50:F$52,ROW(A1)),F$50:F$52,0)))</f>
        <v>Vesic</v>
      </c>
      <c r="B66" s="8" t="str">
        <f>IF(SUM(F$50:F$52)&lt;1,"",INDEX(B$50:B$52,MATCH(SMALL(F$50:F$52,ROW(A1)),F$50:F$52,0)))</f>
        <v>Andrej</v>
      </c>
      <c r="C66" s="55">
        <f>IF(SUM(F$50:F$52)&lt;1,"",INDEX(C$50:C$52,MATCH(SMALL(F$50:F$52,ROW(A1)),F$50:F$52,0)))</f>
        <v>99</v>
      </c>
      <c r="D66" s="43">
        <f>IF(SUM(F$50:F$52)&lt;1,"",INDEX(D$50:D$52,MATCH(SMALL(E$50:E$52,ROW(A1)),E$50:E$52,0)))</f>
        <v>16.108000000000001</v>
      </c>
      <c r="E66" s="43">
        <f>IF(SUM(F$50:F$52)&lt;1,"",INDEX(E$50:E$52,MATCH(SMALL(F$50:F$52,ROW(A1)),F$50:F$52,0)))</f>
        <v>15.545</v>
      </c>
      <c r="F66" s="62">
        <f>IF(SUM(F$50:F$52)&lt;1,"",INDEX(F$50:F$52,MATCH(SMALL(F$50:F$52,ROW(B1)),F$50:F$52,0)))</f>
        <v>1</v>
      </c>
    </row>
    <row r="67" spans="1:13" ht="13.15" hidden="1" customHeight="1" outlineLevel="1">
      <c r="A67" s="50" t="str">
        <f>IF(SUM(F$50:F$52)&lt;1.9,"",INDEX(A$50:A$52,MATCH(SMALL(F$50:F$52,ROW(A2)),F$50:F$52,0)))</f>
        <v>Gut</v>
      </c>
      <c r="B67" s="8" t="str">
        <f>IF(SUM(F$50:F$52)&lt;1.9,"",INDEX(B$50:B$52,MATCH(SMALL(F$50:F$52,ROW(A2)),F$50:F$52,0)))</f>
        <v>Levin</v>
      </c>
      <c r="C67" s="55">
        <f>IF(SUM(F$50:F$52)&lt;1.9,"",INDEX(C$50:C$52,MATCH(SMALL(F$50:F$52,ROW(A2)),F$50:F$52,0)))</f>
        <v>102</v>
      </c>
      <c r="D67" s="43">
        <f>IF(SUM(F$50:F$52)&lt;1.9,"",INDEX(D$50:D$52,MATCH(SMALL(E$50:E$52,ROW(A2)),E$50:E$52,0)))</f>
        <v>15.686999999999999</v>
      </c>
      <c r="E67" s="43">
        <f>IF(SUM(F$50:F$52)&lt;1.9,"",INDEX(E$50:E$52,MATCH(SMALL(F$50:F$52,ROW(A2)),F$50:F$52,0)))</f>
        <v>15.795</v>
      </c>
      <c r="F67" s="62">
        <f>IF(SUM(F$50:F$52)&lt;1.9,"",INDEX(F$50:F$52,MATCH(SMALL(F$50:F$52,ROW(B2)),F$50:F$52,0)))</f>
        <v>2</v>
      </c>
    </row>
    <row r="68" spans="1:13" ht="13.15" hidden="1" customHeight="1" outlineLevel="1">
      <c r="A68" s="50" t="str">
        <f>IF(SUM(F$50:F$52)&lt;5.9,"",INDEX(A$50:A$52,MATCH(SMALL(F$50:F$52,ROW(A3)),F$50:F$52,0)))</f>
        <v>Basler</v>
      </c>
      <c r="B68" s="8" t="str">
        <f>IF(SUM(F$50:F$52)&lt;5.9,"",INDEX(B$50:B$52,MATCH(SMALL(F$50:F$52,ROW(A3)),F$50:F$52,0)))</f>
        <v>Levin</v>
      </c>
      <c r="C68" s="55">
        <f>IF(SUM(F$50:F$52)&lt;5.9,"",INDEX(C$50:C$52,MATCH(SMALL(F$50:F$52,ROW(A3)),F$50:F$52,0)))</f>
        <v>101</v>
      </c>
      <c r="D68" s="43">
        <f>IF(SUM(F$50:F$52)&lt;5.9,"",INDEX(D$50:D$52,MATCH(SMALL(E$50:E$52,ROW(A3)),E$50:E$52,0)))</f>
        <v>16.585000000000001</v>
      </c>
      <c r="E68" s="43">
        <f>IF(SUM(F$50:F$52)&lt;5.9,"",INDEX(E$50:E$52,MATCH(SMALL(F$50:F$52,ROW(A3)),F$50:F$52,0)))</f>
        <v>15.795999999999999</v>
      </c>
      <c r="F68" s="62">
        <f>IF(SUM(F$50:F$52)&lt;5.9,"",INDEX(F$50:F$52,MATCH(SMALL(F$50:F$52,ROW(B3)),F$50:F$52,0)))</f>
        <v>3</v>
      </c>
    </row>
    <row r="69" spans="1:13" collapsed="1">
      <c r="M69"/>
    </row>
  </sheetData>
  <mergeCells count="7">
    <mergeCell ref="C57:E57"/>
    <mergeCell ref="F5:F7"/>
    <mergeCell ref="A5:A7"/>
    <mergeCell ref="B5:B7"/>
    <mergeCell ref="D5:D7"/>
    <mergeCell ref="E5:E7"/>
    <mergeCell ref="C5:C7"/>
  </mergeCells>
  <conditionalFormatting sqref="A8:E45">
    <cfRule type="expression" dxfId="3" priority="3">
      <formula>MOD(ROUNDUP(SUBTOTAL(103,$A$8:$A8)/3,0),2)=1</formula>
    </cfRule>
  </conditionalFormatting>
  <conditionalFormatting sqref="F8:F45">
    <cfRule type="expression" dxfId="2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68"/>
  <sheetViews>
    <sheetView tabSelected="1" topLeftCell="A19" zoomScaleNormal="100" workbookViewId="0">
      <selection activeCell="E44" sqref="E44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3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184</v>
      </c>
      <c r="B3" s="5"/>
      <c r="C3" s="6" t="s">
        <v>200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210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102</v>
      </c>
      <c r="B8" s="23" t="s">
        <v>185</v>
      </c>
      <c r="C8" s="54">
        <v>103</v>
      </c>
      <c r="D8" s="54">
        <v>2017</v>
      </c>
      <c r="E8" s="7">
        <v>15.771000000000001</v>
      </c>
      <c r="F8" s="9">
        <f t="shared" ref="F8:F44" si="0">IF(E8="","",RANK(E8,$E$8:$E$44,2))</f>
        <v>2</v>
      </c>
      <c r="H8" s="10"/>
    </row>
    <row r="9" spans="1:8" ht="13.15">
      <c r="A9" s="48" t="s">
        <v>157</v>
      </c>
      <c r="B9" s="24" t="s">
        <v>186</v>
      </c>
      <c r="C9" s="53">
        <v>104</v>
      </c>
      <c r="D9" s="53">
        <v>2017</v>
      </c>
      <c r="E9" s="11">
        <v>18.143000000000001</v>
      </c>
      <c r="F9" s="13">
        <f t="shared" si="0"/>
        <v>4</v>
      </c>
    </row>
    <row r="10" spans="1:8" ht="13.15">
      <c r="A10" s="48" t="s">
        <v>188</v>
      </c>
      <c r="B10" s="36" t="s">
        <v>189</v>
      </c>
      <c r="C10" s="53">
        <v>106</v>
      </c>
      <c r="D10" s="53">
        <v>2018</v>
      </c>
      <c r="E10" s="11">
        <v>22.67</v>
      </c>
      <c r="F10" s="13">
        <f t="shared" si="0"/>
        <v>7</v>
      </c>
    </row>
    <row r="11" spans="1:8" ht="13.15">
      <c r="A11" s="48" t="s">
        <v>191</v>
      </c>
      <c r="B11" s="36" t="s">
        <v>190</v>
      </c>
      <c r="C11" s="53">
        <v>109</v>
      </c>
      <c r="D11" s="53">
        <v>1018</v>
      </c>
      <c r="E11" s="11">
        <v>15.627000000000001</v>
      </c>
      <c r="F11" s="13">
        <f t="shared" si="0"/>
        <v>1</v>
      </c>
    </row>
    <row r="12" spans="1:8" ht="13.15">
      <c r="A12" s="48" t="s">
        <v>191</v>
      </c>
      <c r="B12" s="36" t="s">
        <v>192</v>
      </c>
      <c r="C12" s="53">
        <v>110</v>
      </c>
      <c r="D12" s="53">
        <v>2020</v>
      </c>
      <c r="E12" s="11"/>
      <c r="F12" s="13" t="str">
        <f t="shared" si="0"/>
        <v/>
      </c>
    </row>
    <row r="13" spans="1:8" ht="13.15">
      <c r="A13" s="48" t="s">
        <v>193</v>
      </c>
      <c r="B13" s="37" t="s">
        <v>194</v>
      </c>
      <c r="C13" s="53">
        <v>111</v>
      </c>
      <c r="D13" s="53">
        <v>2018</v>
      </c>
      <c r="E13" s="11">
        <v>17.129000000000001</v>
      </c>
      <c r="F13" s="13">
        <f t="shared" si="0"/>
        <v>3</v>
      </c>
    </row>
    <row r="14" spans="1:8" ht="13.15">
      <c r="A14" s="48" t="s">
        <v>164</v>
      </c>
      <c r="B14" s="37" t="s">
        <v>192</v>
      </c>
      <c r="C14" s="53">
        <v>113</v>
      </c>
      <c r="D14" s="53">
        <v>2018</v>
      </c>
      <c r="E14" s="11">
        <v>18.216000000000001</v>
      </c>
      <c r="F14" s="13">
        <f t="shared" si="0"/>
        <v>6</v>
      </c>
    </row>
    <row r="15" spans="1:8" ht="13.15">
      <c r="A15" s="48" t="s">
        <v>164</v>
      </c>
      <c r="B15" s="36" t="s">
        <v>195</v>
      </c>
      <c r="C15" s="53">
        <v>114</v>
      </c>
      <c r="D15" s="53">
        <v>2019</v>
      </c>
      <c r="E15" s="11">
        <v>23.071000000000002</v>
      </c>
      <c r="F15" s="13">
        <f t="shared" si="0"/>
        <v>9</v>
      </c>
    </row>
    <row r="16" spans="1:8" ht="13.15">
      <c r="A16" s="48" t="s">
        <v>191</v>
      </c>
      <c r="B16" s="37" t="s">
        <v>196</v>
      </c>
      <c r="C16" s="53">
        <v>115</v>
      </c>
      <c r="D16" s="53">
        <v>2019</v>
      </c>
      <c r="E16" s="11"/>
      <c r="F16" s="13" t="str">
        <f t="shared" si="0"/>
        <v/>
      </c>
    </row>
    <row r="17" spans="1:6" ht="13.15">
      <c r="A17" s="48" t="s">
        <v>197</v>
      </c>
      <c r="B17" s="37" t="s">
        <v>198</v>
      </c>
      <c r="C17" s="53">
        <v>116</v>
      </c>
      <c r="D17" s="53">
        <v>2018</v>
      </c>
      <c r="E17" s="11">
        <v>22.681999999999999</v>
      </c>
      <c r="F17" s="13">
        <f t="shared" si="0"/>
        <v>8</v>
      </c>
    </row>
    <row r="18" spans="1:6" ht="13.15">
      <c r="A18" s="48" t="s">
        <v>197</v>
      </c>
      <c r="B18" s="37" t="s">
        <v>199</v>
      </c>
      <c r="C18" s="53">
        <v>117</v>
      </c>
      <c r="D18" s="53">
        <v>2020</v>
      </c>
      <c r="E18" s="11">
        <v>24.207999999999998</v>
      </c>
      <c r="F18" s="13">
        <f t="shared" si="0"/>
        <v>10</v>
      </c>
    </row>
    <row r="19" spans="1:6" ht="13.15">
      <c r="A19" s="48" t="s">
        <v>175</v>
      </c>
      <c r="B19" s="37" t="s">
        <v>203</v>
      </c>
      <c r="C19" s="53">
        <v>121</v>
      </c>
      <c r="D19" s="53">
        <v>2019</v>
      </c>
      <c r="E19" s="11">
        <v>25.117000000000001</v>
      </c>
      <c r="F19" s="13">
        <f t="shared" si="0"/>
        <v>11</v>
      </c>
    </row>
    <row r="20" spans="1:6" ht="13.15">
      <c r="A20" s="48" t="s">
        <v>31</v>
      </c>
      <c r="B20" s="36" t="s">
        <v>35</v>
      </c>
      <c r="C20" s="53">
        <v>123</v>
      </c>
      <c r="D20" s="53">
        <v>2018</v>
      </c>
      <c r="E20" s="11">
        <v>18.167000000000002</v>
      </c>
      <c r="F20" s="13">
        <f t="shared" si="0"/>
        <v>5</v>
      </c>
    </row>
    <row r="21" spans="1:6" ht="13.15">
      <c r="A21" s="48" t="s">
        <v>145</v>
      </c>
      <c r="B21" s="37" t="s">
        <v>204</v>
      </c>
      <c r="C21" s="53">
        <v>124</v>
      </c>
      <c r="D21" s="53">
        <v>2019</v>
      </c>
      <c r="E21" s="11">
        <v>28.609000000000002</v>
      </c>
      <c r="F21" s="13">
        <f t="shared" si="0"/>
        <v>12</v>
      </c>
    </row>
    <row r="22" spans="1:6" ht="13.15">
      <c r="A22" s="48" t="s">
        <v>139</v>
      </c>
      <c r="B22" s="37" t="s">
        <v>208</v>
      </c>
      <c r="C22" s="53">
        <v>129</v>
      </c>
      <c r="D22" s="53">
        <v>2017</v>
      </c>
      <c r="E22" s="11"/>
      <c r="F22" s="13" t="str">
        <f t="shared" si="0"/>
        <v/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26"/>
      <c r="C40" s="53"/>
      <c r="D40" s="53" t="str">
        <f t="shared" ref="D40:D44" si="1">IF(A40="","","Pföderi")</f>
        <v/>
      </c>
      <c r="E40" s="11"/>
      <c r="F40" s="13" t="str">
        <f t="shared" si="0"/>
        <v/>
      </c>
    </row>
    <row r="41" spans="1:6" ht="13.15">
      <c r="A41" s="48"/>
      <c r="B41" s="26"/>
      <c r="C41" s="53"/>
      <c r="D41" s="53" t="str">
        <f t="shared" si="1"/>
        <v/>
      </c>
      <c r="E41" s="11"/>
      <c r="F41" s="13" t="str">
        <f t="shared" si="0"/>
        <v/>
      </c>
    </row>
    <row r="42" spans="1:6" ht="13.15">
      <c r="A42" s="48"/>
      <c r="B42" s="26"/>
      <c r="C42" s="53"/>
      <c r="D42" s="53" t="str">
        <f t="shared" si="1"/>
        <v/>
      </c>
      <c r="E42" s="11"/>
      <c r="F42" s="13" t="str">
        <f t="shared" si="0"/>
        <v/>
      </c>
    </row>
    <row r="43" spans="1:6" ht="13.15">
      <c r="A43" s="48"/>
      <c r="B43" s="27"/>
      <c r="C43" s="53"/>
      <c r="D43" s="53" t="str">
        <f t="shared" si="1"/>
        <v/>
      </c>
      <c r="E43" s="11"/>
      <c r="F43" s="13" t="str">
        <f t="shared" si="0"/>
        <v/>
      </c>
    </row>
    <row r="44" spans="1:6" ht="13.15">
      <c r="A44" s="48"/>
      <c r="B44" s="27"/>
      <c r="C44" s="53"/>
      <c r="D44" s="53" t="str">
        <f t="shared" si="1"/>
        <v/>
      </c>
      <c r="E44" s="11"/>
      <c r="F44" s="13" t="str">
        <f t="shared" si="0"/>
        <v/>
      </c>
    </row>
    <row r="45" spans="1:6">
      <c r="B45" s="5"/>
      <c r="C45" s="14"/>
      <c r="D45" s="14"/>
      <c r="E45" s="15"/>
    </row>
    <row r="46" spans="1:6" ht="13.15">
      <c r="A46" s="4" t="s">
        <v>0</v>
      </c>
      <c r="E46" s="30"/>
    </row>
    <row r="47" spans="1:6" ht="13.15">
      <c r="C47" s="29" t="s">
        <v>1</v>
      </c>
      <c r="D47" s="29" t="s">
        <v>2</v>
      </c>
      <c r="E47" s="42" t="s">
        <v>2</v>
      </c>
      <c r="F47" s="46" t="s">
        <v>3</v>
      </c>
    </row>
    <row r="48" spans="1:6" ht="13.15">
      <c r="A48" s="49" t="s">
        <v>4</v>
      </c>
      <c r="B48" s="16" t="s">
        <v>5</v>
      </c>
      <c r="C48" s="28" t="s">
        <v>6</v>
      </c>
      <c r="D48" s="28" t="s">
        <v>7</v>
      </c>
      <c r="E48" s="40" t="s">
        <v>8</v>
      </c>
      <c r="F48" s="17" t="s">
        <v>8</v>
      </c>
    </row>
    <row r="49" spans="1:14">
      <c r="A49" s="50" t="str">
        <f>IF(SUM(F$8:F$44)&lt;1,"",INDEX(A$8:A$44,MATCH(SMALL(F$8:F$44,ROW(A1)),F$8:F$44,0)))</f>
        <v>Zihlmann</v>
      </c>
      <c r="B49" s="8" t="str">
        <f>IF(SUM(F$8:F$44)&lt;1,"",INDEX(B$8:B$44,MATCH(SMALL(F$8:F$44,ROW(A1)),F$8:F$44,0)))</f>
        <v>Max</v>
      </c>
      <c r="C49" s="55">
        <f>IF(SUM(F$8:F$44)&lt;1,"",INDEX(C$8:C$44,MATCH(SMALL(F$8:F$44,ROW(A1)),F$8:F$44,0)))</f>
        <v>109</v>
      </c>
      <c r="D49" s="101">
        <f>IF(SUM(F$8:F$44)&lt;1,"",INDEX(E$8:E$44,MATCH(SMALL(F$8:F$44,ROW(B1)),F$8:F$44,0)))</f>
        <v>15.627000000000001</v>
      </c>
      <c r="E49" s="18"/>
      <c r="F49" s="31" t="str">
        <f>IF(E49="","",RANK(E49,$E$49:$E$51,1))</f>
        <v/>
      </c>
    </row>
    <row r="50" spans="1:14">
      <c r="A50" s="51" t="str">
        <f>IF(SUM(F$8:F$44)&lt;1.9,"",INDEX(A$8:A$44,MATCH(SMALL(F$8:F$44,ROW(A2)),F$8:F$44,0)))</f>
        <v>Gut</v>
      </c>
      <c r="B50" s="12" t="str">
        <f>IF(SUM(F$8:F$44)&lt;1.9,"",INDEX(B$8:B$44,MATCH(SMALL(F$8:F$44,ROW(A2)),F$8:F$44,0)))</f>
        <v>Aurel</v>
      </c>
      <c r="C50" s="56">
        <f>IF(SUM(F$8:F$44)&lt;1.9,"",INDEX(C$8:C$44,MATCH(SMALL(F$8:F$44,ROW(A2)),F$8:F$44,0)))</f>
        <v>103</v>
      </c>
      <c r="D50" s="102">
        <f>IF(SUM(F$8:F$44)&lt;1.9,"",INDEX(E$8:E$44,MATCH(SMALL(F$8:F$44,ROW(B2)),F$8:F$44,0)))</f>
        <v>15.771000000000001</v>
      </c>
      <c r="E50" s="19"/>
      <c r="F50" s="32" t="str">
        <f t="shared" ref="F50:F51" si="2">IF(E50="","",RANK(E50,$E$49:$E$51,1))</f>
        <v/>
      </c>
    </row>
    <row r="51" spans="1:14">
      <c r="A51" s="52" t="str">
        <f>IF(SUM(F$8:F$44)&lt;3.9,"",INDEX(A$8:A$44,MATCH(SMALL(F$8:F$44,ROW(A3)),F$8:F$44,0)))</f>
        <v>Vereira Da Costa</v>
      </c>
      <c r="B51" s="20" t="str">
        <f>IF(SUM(F$8:F$44)&lt;3.9,"",INDEX(B$8:B$44,MATCH(SMALL(F$8:F$44,ROW(A3)),F$8:F$44,0)))</f>
        <v>Lio</v>
      </c>
      <c r="C51" s="57">
        <f>IF(SUM(F$8:F$44)&lt;3.9,"",INDEX(C$8:C$44,MATCH(SMALL(F$8:F$44,ROW(A3)),F$8:F$44,0)))</f>
        <v>111</v>
      </c>
      <c r="D51" s="103">
        <f>IF(SUM(F$8:F$44)&lt;3.9,"",INDEX(E$8:E$44,MATCH(SMALL(F$8:F$44,ROW(B3)),F$8:F$44,0)))</f>
        <v>17.129000000000001</v>
      </c>
      <c r="E51" s="21"/>
      <c r="F51" s="33" t="str">
        <f t="shared" si="2"/>
        <v/>
      </c>
    </row>
    <row r="52" spans="1:14">
      <c r="A52" s="5"/>
      <c r="B52" s="5"/>
      <c r="C52" s="5"/>
      <c r="D52" s="5"/>
      <c r="E52" s="5"/>
      <c r="F52" s="5"/>
    </row>
    <row r="53" spans="1:14">
      <c r="A53" s="5"/>
      <c r="B53" s="5"/>
      <c r="C53" s="5"/>
      <c r="D53" s="5"/>
      <c r="E53" s="5"/>
      <c r="F53" s="5"/>
    </row>
    <row r="54" spans="1:14" ht="15">
      <c r="A54" s="41" t="str">
        <f>A3</f>
        <v>De schnöuscht Nebiker Pföderi</v>
      </c>
      <c r="B54" s="41"/>
      <c r="C54" s="5"/>
      <c r="D54" s="5"/>
      <c r="E54" s="5"/>
      <c r="F54" s="5"/>
    </row>
    <row r="55" spans="1:14">
      <c r="A55" s="5"/>
      <c r="B55" s="5"/>
      <c r="C55" s="5"/>
      <c r="D55" s="5"/>
      <c r="E55" s="5"/>
      <c r="F55" s="5"/>
    </row>
    <row r="56" spans="1:14" ht="13.9">
      <c r="A56" s="34" t="b">
        <f>IF(SUM(C49:C51)&lt;1,"",IF(F49=1,A49,IF(F50=1,A50,IF(F51=1,A51))))</f>
        <v>0</v>
      </c>
      <c r="B56" s="35" t="b">
        <f>IF(SUM(C49:C51)&lt;1,"",IF(F49=1,B49,IF(F50=1,B50,IF(F51=1,B51))))</f>
        <v>0</v>
      </c>
      <c r="C56" s="88" t="str">
        <f>IF(SUM(E49:E51)&lt;1,"",IF(F49=1,E49,IF(F50=1,E50,IF(F51=1,E51))))</f>
        <v/>
      </c>
      <c r="D56" s="89"/>
      <c r="E56" s="89"/>
      <c r="N56" s="3"/>
    </row>
    <row r="57" spans="1:14">
      <c r="G57" s="22"/>
      <c r="N57" s="3"/>
    </row>
    <row r="58" spans="1:14">
      <c r="G58" s="22"/>
      <c r="N58" s="3"/>
    </row>
    <row r="59" spans="1:14">
      <c r="G59" s="22"/>
      <c r="N59" s="3"/>
    </row>
    <row r="60" spans="1:14">
      <c r="G60" s="22"/>
      <c r="N60" s="3"/>
    </row>
    <row r="61" spans="1:14">
      <c r="G61" s="22"/>
      <c r="N61" s="3"/>
    </row>
    <row r="63" spans="1:14" ht="13.15" hidden="1" customHeight="1" outlineLevel="1">
      <c r="C63" s="29" t="s">
        <v>1</v>
      </c>
      <c r="D63" s="65" t="s">
        <v>2</v>
      </c>
      <c r="E63" s="29" t="s">
        <v>2</v>
      </c>
      <c r="F63" s="46" t="s">
        <v>3</v>
      </c>
    </row>
    <row r="64" spans="1:14" ht="13.15" hidden="1" customHeight="1" outlineLevel="1">
      <c r="A64" s="49" t="s">
        <v>4</v>
      </c>
      <c r="B64" s="16" t="s">
        <v>5</v>
      </c>
      <c r="C64" s="28" t="s">
        <v>6</v>
      </c>
      <c r="D64" s="66" t="s">
        <v>7</v>
      </c>
      <c r="E64" s="28" t="s">
        <v>8</v>
      </c>
      <c r="F64" s="17" t="s">
        <v>8</v>
      </c>
    </row>
    <row r="65" spans="1:13" ht="13.15" hidden="1" customHeight="1" outlineLevel="1">
      <c r="A65" s="50" t="str">
        <f>IF(SUM(F$49:F$51)&lt;1,"",INDEX(A$49:A$51,MATCH(SMALL(F$49:F$51,ROW(A1)),F$49:F$51,0)))</f>
        <v/>
      </c>
      <c r="B65" s="8" t="str">
        <f>IF(SUM(F$49:F$51)&lt;1,"",INDEX(B$49:B$51,MATCH(SMALL(F$49:F$51,ROW(A1)),F$49:F$51,0)))</f>
        <v/>
      </c>
      <c r="C65" s="55" t="str">
        <f>IF(SUM(F$49:F$51)&lt;1,"",INDEX(C$49:C$51,MATCH(SMALL(F$49:F$51,ROW(A1)),F$49:F$51,0)))</f>
        <v/>
      </c>
      <c r="D65" s="43" t="str">
        <f>IF(SUM(F$49:F$51)&lt;1,"",INDEX(D$49:D$51,MATCH(SMALL(E$49:E$51,ROW(A1)),E$49:E$51,0)))</f>
        <v/>
      </c>
      <c r="E65" s="43" t="str">
        <f>IF(SUM(F$49:F$51)&lt;1,"",INDEX(E$49:E$51,MATCH(SMALL(F$49:F$51,ROW(A1)),F$49:F$51,0)))</f>
        <v/>
      </c>
      <c r="F65" s="62" t="str">
        <f>IF(SUM(F$49:F$51)&lt;1,"",INDEX(F$49:F$51,MATCH(SMALL(F$49:F$51,ROW(B1)),F$49:F$51,0)))</f>
        <v/>
      </c>
    </row>
    <row r="66" spans="1:13" ht="13.15" hidden="1" customHeight="1" outlineLevel="1">
      <c r="A66" s="50" t="str">
        <f>IF(SUM(F$49:F$51)&lt;1.9,"",INDEX(A$49:A$51,MATCH(SMALL(F$49:F$51,ROW(A2)),F$49:F$51,0)))</f>
        <v/>
      </c>
      <c r="B66" s="8" t="str">
        <f>IF(SUM(F$49:F$51)&lt;1.9,"",INDEX(B$49:B$51,MATCH(SMALL(F$49:F$51,ROW(A2)),F$49:F$51,0)))</f>
        <v/>
      </c>
      <c r="C66" s="55" t="str">
        <f>IF(SUM(F$49:F$51)&lt;1.9,"",INDEX(C$49:C$51,MATCH(SMALL(F$49:F$51,ROW(A2)),F$49:F$51,0)))</f>
        <v/>
      </c>
      <c r="D66" s="43" t="str">
        <f>IF(SUM(F$49:F$51)&lt;1.9,"",INDEX(D$49:D$51,MATCH(SMALL(E$49:E$51,ROW(A2)),E$49:E$51,0)))</f>
        <v/>
      </c>
      <c r="E66" s="43" t="str">
        <f>IF(SUM(F$49:F$51)&lt;1.9,"",INDEX(E$49:E$51,MATCH(SMALL(F$49:F$51,ROW(A2)),F$49:F$51,0)))</f>
        <v/>
      </c>
      <c r="F66" s="62" t="str">
        <f>IF(SUM(F$49:F$51)&lt;1.9,"",INDEX(F$49:F$51,MATCH(SMALL(F$49:F$51,ROW(B2)),F$49:F$51,0)))</f>
        <v/>
      </c>
    </row>
    <row r="67" spans="1:13" ht="13.15" hidden="1" customHeight="1" outlineLevel="1">
      <c r="A67" s="50" t="str">
        <f>IF(SUM(F$49:F$51)&lt;5.9,"",INDEX(A$49:A$51,MATCH(SMALL(F$49:F$51,ROW(A3)),F$49:F$51,0)))</f>
        <v/>
      </c>
      <c r="B67" s="8" t="str">
        <f>IF(SUM(F$49:F$51)&lt;5.9,"",INDEX(B$49:B$51,MATCH(SMALL(F$49:F$51,ROW(A3)),F$49:F$51,0)))</f>
        <v/>
      </c>
      <c r="C67" s="55" t="str">
        <f>IF(SUM(F$49:F$51)&lt;5.9,"",INDEX(C$49:C$51,MATCH(SMALL(F$49:F$51,ROW(A3)),F$49:F$51,0)))</f>
        <v/>
      </c>
      <c r="D67" s="43" t="str">
        <f>IF(SUM(F$49:F$51)&lt;5.9,"",INDEX(D$49:D$51,MATCH(SMALL(E$49:E$51,ROW(A3)),E$49:E$51,0)))</f>
        <v/>
      </c>
      <c r="E67" s="43" t="str">
        <f>IF(SUM(F$49:F$51)&lt;5.9,"",INDEX(E$49:E$51,MATCH(SMALL(F$49:F$51,ROW(A3)),F$49:F$51,0)))</f>
        <v/>
      </c>
      <c r="F67" s="62" t="str">
        <f>IF(SUM(F$49:F$51)&lt;5.9,"",INDEX(F$49:F$51,MATCH(SMALL(F$49:F$51,ROW(B3)),F$49:F$51,0)))</f>
        <v/>
      </c>
    </row>
    <row r="68" spans="1:13" collapsed="1">
      <c r="M68"/>
    </row>
  </sheetData>
  <mergeCells count="7">
    <mergeCell ref="C56:E56"/>
    <mergeCell ref="F5:F7"/>
    <mergeCell ref="A5:A7"/>
    <mergeCell ref="B5:B7"/>
    <mergeCell ref="D5:D7"/>
    <mergeCell ref="E5:E7"/>
    <mergeCell ref="C5:C7"/>
  </mergeCells>
  <conditionalFormatting sqref="A8:E44">
    <cfRule type="expression" dxfId="1" priority="3">
      <formula>MOD(ROUNDUP(SUBTOTAL(103,$A$8:$A8)/3,0),2)=1</formula>
    </cfRule>
  </conditionalFormatting>
  <conditionalFormatting sqref="F8:F44">
    <cfRule type="expression" dxfId="0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1"/>
  <sheetViews>
    <sheetView zoomScaleNormal="100" workbookViewId="0">
      <selection activeCell="D61" sqref="D61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3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9</v>
      </c>
      <c r="B3" s="5"/>
      <c r="C3" s="39"/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/>
      <c r="B8" s="23"/>
      <c r="C8" s="54"/>
      <c r="D8" s="54"/>
      <c r="E8" s="7"/>
      <c r="F8" s="9" t="str">
        <f t="shared" ref="F8:F47" si="0">IF(E8="","",RANK(E8,$E$8:$E$47,2))</f>
        <v/>
      </c>
      <c r="H8" s="10"/>
    </row>
    <row r="9" spans="1:8" ht="13.15">
      <c r="A9" s="48"/>
      <c r="B9" s="24"/>
      <c r="C9" s="53"/>
      <c r="D9" s="53"/>
      <c r="E9" s="11"/>
      <c r="F9" s="13" t="str">
        <f t="shared" si="0"/>
        <v/>
      </c>
    </row>
    <row r="10" spans="1:8" ht="13.15">
      <c r="A10" s="48"/>
      <c r="B10" s="36"/>
      <c r="C10" s="53"/>
      <c r="D10" s="53"/>
      <c r="E10" s="11"/>
      <c r="F10" s="13" t="str">
        <f t="shared" si="0"/>
        <v/>
      </c>
    </row>
    <row r="11" spans="1:8" ht="13.15">
      <c r="A11" s="48"/>
      <c r="B11" s="36"/>
      <c r="C11" s="53"/>
      <c r="D11" s="53"/>
      <c r="E11" s="11"/>
      <c r="F11" s="13" t="str">
        <f t="shared" si="0"/>
        <v/>
      </c>
    </row>
    <row r="12" spans="1:8" ht="13.15">
      <c r="A12" s="48"/>
      <c r="B12" s="36"/>
      <c r="C12" s="53"/>
      <c r="D12" s="53"/>
      <c r="E12" s="11"/>
      <c r="F12" s="13" t="str">
        <f t="shared" si="0"/>
        <v/>
      </c>
    </row>
    <row r="13" spans="1:8" ht="13.15">
      <c r="A13" s="48"/>
      <c r="B13" s="37"/>
      <c r="C13" s="53"/>
      <c r="D13" s="53"/>
      <c r="E13" s="11"/>
      <c r="F13" s="13" t="str">
        <f t="shared" si="0"/>
        <v/>
      </c>
    </row>
    <row r="14" spans="1:8" ht="13.15">
      <c r="A14" s="48"/>
      <c r="B14" s="37"/>
      <c r="C14" s="53"/>
      <c r="D14" s="53"/>
      <c r="E14" s="11"/>
      <c r="F14" s="13" t="str">
        <f t="shared" si="0"/>
        <v/>
      </c>
    </row>
    <row r="15" spans="1:8" ht="13.15">
      <c r="A15" s="48"/>
      <c r="B15" s="36"/>
      <c r="C15" s="53"/>
      <c r="D15" s="53"/>
      <c r="E15" s="11"/>
      <c r="F15" s="13" t="str">
        <f t="shared" si="0"/>
        <v/>
      </c>
    </row>
    <row r="16" spans="1:8" ht="13.15">
      <c r="A16" s="48"/>
      <c r="B16" s="37"/>
      <c r="C16" s="53"/>
      <c r="D16" s="53"/>
      <c r="E16" s="11"/>
      <c r="F16" s="13" t="str">
        <f t="shared" si="0"/>
        <v/>
      </c>
    </row>
    <row r="17" spans="1:6" ht="13.15">
      <c r="A17" s="48"/>
      <c r="B17" s="37"/>
      <c r="C17" s="53"/>
      <c r="D17" s="53"/>
      <c r="E17" s="11"/>
      <c r="F17" s="13" t="str">
        <f t="shared" si="0"/>
        <v/>
      </c>
    </row>
    <row r="18" spans="1:6" ht="13.15">
      <c r="A18" s="48"/>
      <c r="B18" s="37"/>
      <c r="C18" s="53"/>
      <c r="D18" s="53"/>
      <c r="E18" s="11"/>
      <c r="F18" s="13" t="str">
        <f t="shared" si="0"/>
        <v/>
      </c>
    </row>
    <row r="19" spans="1:6" ht="13.15">
      <c r="A19" s="48"/>
      <c r="B19" s="37"/>
      <c r="C19" s="53"/>
      <c r="D19" s="53"/>
      <c r="E19" s="11"/>
      <c r="F19" s="13" t="str">
        <f t="shared" si="0"/>
        <v/>
      </c>
    </row>
    <row r="20" spans="1:6" ht="13.15">
      <c r="A20" s="48"/>
      <c r="B20" s="36"/>
      <c r="C20" s="53"/>
      <c r="D20" s="53"/>
      <c r="E20" s="11"/>
      <c r="F20" s="13" t="str">
        <f t="shared" si="0"/>
        <v/>
      </c>
    </row>
    <row r="21" spans="1:6" ht="13.15">
      <c r="A21" s="48"/>
      <c r="B21" s="37"/>
      <c r="C21" s="53"/>
      <c r="D21" s="53"/>
      <c r="E21" s="11"/>
      <c r="F21" s="13" t="str">
        <f t="shared" si="0"/>
        <v/>
      </c>
    </row>
    <row r="22" spans="1:6" ht="13.15">
      <c r="A22" s="48"/>
      <c r="B22" s="37"/>
      <c r="C22" s="53"/>
      <c r="D22" s="53"/>
      <c r="E22" s="11"/>
      <c r="F22" s="13" t="str">
        <f t="shared" si="0"/>
        <v/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13" ht="13.15">
      <c r="A33" s="48"/>
      <c r="B33" s="37"/>
      <c r="C33" s="53"/>
      <c r="D33" s="53"/>
      <c r="E33" s="11"/>
      <c r="F33" s="13" t="str">
        <f t="shared" si="0"/>
        <v/>
      </c>
    </row>
    <row r="34" spans="1:13" ht="13.15">
      <c r="A34" s="48"/>
      <c r="B34" s="37"/>
      <c r="C34" s="53"/>
      <c r="D34" s="53"/>
      <c r="E34" s="11"/>
      <c r="F34" s="13" t="str">
        <f t="shared" si="0"/>
        <v/>
      </c>
    </row>
    <row r="35" spans="1:13" ht="13.15">
      <c r="A35" s="48"/>
      <c r="B35" s="37"/>
      <c r="C35" s="53"/>
      <c r="D35" s="53"/>
      <c r="E35" s="11"/>
      <c r="F35" s="13" t="str">
        <f t="shared" si="0"/>
        <v/>
      </c>
    </row>
    <row r="36" spans="1:13" ht="13.15">
      <c r="A36" s="48"/>
      <c r="B36" s="37"/>
      <c r="C36" s="53"/>
      <c r="D36" s="53"/>
      <c r="E36" s="11"/>
      <c r="F36" s="13" t="str">
        <f t="shared" si="0"/>
        <v/>
      </c>
    </row>
    <row r="37" spans="1:13" ht="13.15">
      <c r="A37" s="48"/>
      <c r="B37" s="37"/>
      <c r="C37" s="53"/>
      <c r="D37" s="53"/>
      <c r="E37" s="11"/>
      <c r="F37" s="13" t="str">
        <f t="shared" si="0"/>
        <v/>
      </c>
    </row>
    <row r="38" spans="1:13" ht="13.15">
      <c r="A38" s="48"/>
      <c r="B38" s="37"/>
      <c r="C38" s="53"/>
      <c r="D38" s="53"/>
      <c r="E38" s="11"/>
      <c r="F38" s="13" t="str">
        <f t="shared" si="0"/>
        <v/>
      </c>
    </row>
    <row r="39" spans="1:13" ht="13.15">
      <c r="A39" s="48"/>
      <c r="B39" s="37"/>
      <c r="C39" s="53"/>
      <c r="D39" s="53"/>
      <c r="E39" s="11"/>
      <c r="F39" s="13" t="str">
        <f t="shared" si="0"/>
        <v/>
      </c>
    </row>
    <row r="40" spans="1:13" ht="13.15">
      <c r="A40" s="48"/>
      <c r="B40" s="26"/>
      <c r="C40" s="53"/>
      <c r="D40" s="53"/>
      <c r="E40" s="11"/>
      <c r="F40" s="13" t="str">
        <f t="shared" si="0"/>
        <v/>
      </c>
    </row>
    <row r="41" spans="1:13" ht="13.15">
      <c r="A41" s="48"/>
      <c r="B41" s="26"/>
      <c r="C41" s="53"/>
      <c r="D41" s="53"/>
      <c r="E41" s="11"/>
      <c r="F41" s="13" t="str">
        <f t="shared" si="0"/>
        <v/>
      </c>
    </row>
    <row r="42" spans="1:13" ht="13.15">
      <c r="A42" s="48"/>
      <c r="B42" s="26"/>
      <c r="C42" s="53"/>
      <c r="D42" s="53"/>
      <c r="E42" s="11"/>
      <c r="F42" s="13" t="str">
        <f t="shared" si="0"/>
        <v/>
      </c>
    </row>
    <row r="43" spans="1:13" ht="13.15">
      <c r="A43" s="48"/>
      <c r="B43" s="27"/>
      <c r="C43" s="53"/>
      <c r="D43" s="53"/>
      <c r="E43" s="11"/>
      <c r="F43" s="13" t="str">
        <f t="shared" si="0"/>
        <v/>
      </c>
    </row>
    <row r="44" spans="1:13" ht="13.15">
      <c r="A44" s="48"/>
      <c r="B44" s="27"/>
      <c r="C44" s="53"/>
      <c r="D44" s="53"/>
      <c r="E44" s="11"/>
      <c r="F44" s="13" t="str">
        <f t="shared" si="0"/>
        <v/>
      </c>
    </row>
    <row r="45" spans="1:13" ht="13.15">
      <c r="A45" s="48"/>
      <c r="B45" s="27"/>
      <c r="C45" s="53"/>
      <c r="D45" s="53"/>
      <c r="E45" s="11"/>
      <c r="F45" s="13" t="str">
        <f t="shared" si="0"/>
        <v/>
      </c>
    </row>
    <row r="46" spans="1:13" ht="13.15">
      <c r="A46" s="48"/>
      <c r="B46" s="27"/>
      <c r="C46" s="53"/>
      <c r="D46" s="53"/>
      <c r="E46" s="11"/>
      <c r="F46" s="13" t="str">
        <f t="shared" si="0"/>
        <v/>
      </c>
    </row>
    <row r="47" spans="1:13" ht="13.15">
      <c r="A47" s="48"/>
      <c r="B47" s="26"/>
      <c r="C47" s="53"/>
      <c r="D47" s="53"/>
      <c r="E47" s="11"/>
      <c r="F47" s="13" t="str">
        <f t="shared" si="0"/>
        <v/>
      </c>
    </row>
    <row r="48" spans="1:13">
      <c r="B48" s="5"/>
      <c r="C48" s="14"/>
      <c r="D48" s="14"/>
      <c r="E48" s="15"/>
      <c r="M48"/>
    </row>
    <row r="49" spans="1:13" ht="13.15">
      <c r="A49" s="4" t="s">
        <v>0</v>
      </c>
      <c r="E49" s="30"/>
      <c r="M49"/>
    </row>
    <row r="50" spans="1:13" ht="13.15">
      <c r="C50" s="29" t="s">
        <v>1</v>
      </c>
      <c r="D50" s="29" t="s">
        <v>2</v>
      </c>
      <c r="E50" s="42" t="s">
        <v>2</v>
      </c>
      <c r="F50" s="46" t="s">
        <v>3</v>
      </c>
      <c r="M50"/>
    </row>
    <row r="51" spans="1:13" ht="13.15">
      <c r="A51" s="49" t="s">
        <v>4</v>
      </c>
      <c r="B51" s="16" t="s">
        <v>5</v>
      </c>
      <c r="C51" s="28" t="s">
        <v>6</v>
      </c>
      <c r="D51" s="28" t="s">
        <v>7</v>
      </c>
      <c r="E51" s="40" t="s">
        <v>8</v>
      </c>
      <c r="F51" s="17" t="s">
        <v>8</v>
      </c>
      <c r="M51"/>
    </row>
    <row r="52" spans="1:13">
      <c r="A52" s="50" t="str">
        <f>IF(SUM(F$8:F$47)&lt;1,"",INDEX(A$8:A$47,MATCH(SMALL(F$8:F$47,ROW(A1)),F$8:F$47,0)))</f>
        <v/>
      </c>
      <c r="B52" s="8" t="str">
        <f>IF(SUM(F$8:F$47)&lt;1,"",INDEX(B$8:B$47,MATCH(SMALL(F$8:F$47,ROW(A1)),F$8:F$47,0)))</f>
        <v/>
      </c>
      <c r="C52" s="55" t="str">
        <f>IF(SUM(F$8:F$47)&lt;1,"",INDEX(C$8:C$47,MATCH(SMALL(F$8:F$47,ROW(A1)),F$8:F$47,0)))</f>
        <v/>
      </c>
      <c r="D52" s="43" t="str">
        <f>IF(SUM(F$8:F$47)&lt;1,"",INDEX(E$8:E$47,MATCH(SMALL(F$8:F$47,ROW(B1)),F$8:F$47,0)))</f>
        <v/>
      </c>
      <c r="E52" s="18"/>
      <c r="F52" s="31" t="str">
        <f>IF(E52="","",RANK(E52,$E$52:$E$54,1))</f>
        <v/>
      </c>
      <c r="M52"/>
    </row>
    <row r="53" spans="1:13">
      <c r="A53" s="51" t="str">
        <f>IF(SUM(F$8:F$47)&lt;1.9,"",INDEX(A$8:A$47,MATCH(SMALL(F$8:F$47,ROW(A2)),F$8:F$47,0)))</f>
        <v/>
      </c>
      <c r="B53" s="12" t="str">
        <f>IF(SUM(F$8:F$47)&lt;1.9,"",INDEX(B$8:B$47,MATCH(SMALL(F$8:F$47,ROW(A2)),F$8:F$47,0)))</f>
        <v/>
      </c>
      <c r="C53" s="56" t="str">
        <f>IF(SUM(F$8:F$47)&lt;1.9,"",INDEX(C$8:C$47,MATCH(SMALL(F$8:F$47,ROW(A2)),F$8:F$47,0)))</f>
        <v/>
      </c>
      <c r="D53" s="44" t="str">
        <f>IF(SUM(F$8:F$47)&lt;1.9,"",INDEX(E$8:E$47,MATCH(SMALL(F$8:F$47,ROW(B2)),F$8:F$47,0)))</f>
        <v/>
      </c>
      <c r="E53" s="19"/>
      <c r="F53" s="32" t="str">
        <f t="shared" ref="F53:F54" si="1">IF(E53="","",RANK(E53,$E$52:$E$54,1))</f>
        <v/>
      </c>
      <c r="M53"/>
    </row>
    <row r="54" spans="1:13">
      <c r="A54" s="52" t="str">
        <f>IF(SUM(F$8:F$47)&lt;3.9,"",INDEX(A$8:A$47,MATCH(SMALL(F$8:F$47,ROW(A3)),F$8:F$47,0)))</f>
        <v/>
      </c>
      <c r="B54" s="20" t="str">
        <f>IF(SUM(F$8:F$47)&lt;3.9,"",INDEX(B$8:B$47,MATCH(SMALL(F$8:F$47,ROW(A3)),F$8:F$47,0)))</f>
        <v/>
      </c>
      <c r="C54" s="57" t="str">
        <f>IF(SUM(F$8:F$47)&lt;3.9,"",INDEX(C$8:C$47,MATCH(SMALL(F$8:F$47,ROW(A3)),F$8:F$47,0)))</f>
        <v/>
      </c>
      <c r="D54" s="45" t="str">
        <f>IF(SUM(F$8:F$47)&lt;3.9,"",INDEX(E$8:E$47,MATCH(SMALL(F$8:F$47,ROW(B3)),F$8:F$47,0)))</f>
        <v/>
      </c>
      <c r="E54" s="21"/>
      <c r="F54" s="33" t="str">
        <f t="shared" si="1"/>
        <v/>
      </c>
      <c r="M54"/>
    </row>
    <row r="55" spans="1:13">
      <c r="A55" s="5"/>
      <c r="B55" s="5"/>
      <c r="C55" s="5"/>
      <c r="D55" s="5"/>
      <c r="E55" s="5"/>
      <c r="F55" s="5"/>
    </row>
    <row r="56" spans="1:13">
      <c r="A56" s="5"/>
      <c r="B56" s="5"/>
      <c r="C56" s="5"/>
      <c r="D56" s="5"/>
      <c r="E56" s="5"/>
      <c r="F56" s="5"/>
    </row>
    <row r="57" spans="1:13" ht="15">
      <c r="A57" s="41" t="str">
        <f>A3</f>
        <v>Di schnöuscht Nebikeri, Kategorie Erwachsen weiblich</v>
      </c>
      <c r="B57" s="41"/>
      <c r="C57" s="5"/>
      <c r="D57" s="5"/>
      <c r="E57" s="5"/>
      <c r="F57" s="5"/>
    </row>
    <row r="58" spans="1:13">
      <c r="A58" s="5"/>
      <c r="B58" s="5"/>
      <c r="C58" s="5"/>
      <c r="D58" s="5"/>
      <c r="E58" s="5"/>
      <c r="F58" s="5"/>
    </row>
    <row r="59" spans="1:13" ht="13.9">
      <c r="A59" s="34" t="str">
        <f>IF(SUM(C52:C54)&lt;1,"",IF(F52=1,A52,IF(F53=1,A53,IF(F54=1,A54))))</f>
        <v/>
      </c>
      <c r="B59" s="35" t="str">
        <f>IF(SUM(C52:C54)&lt;1,"",IF(F52=1,B52,IF(F53=1,B53,IF(F54=1,B54))))</f>
        <v/>
      </c>
      <c r="C59" s="88" t="str">
        <f>IF(SUM(E52:E54)&lt;1,"",IF(F52=1,E52,IF(F53=1,E53,IF(F54=1,E54))))</f>
        <v/>
      </c>
      <c r="D59" s="89"/>
      <c r="E59" s="89"/>
    </row>
    <row r="66" spans="1:6" ht="13.15" hidden="1" customHeight="1" outlineLevel="1">
      <c r="C66" s="29" t="s">
        <v>1</v>
      </c>
      <c r="D66" s="65" t="s">
        <v>2</v>
      </c>
      <c r="E66" s="29" t="s">
        <v>2</v>
      </c>
      <c r="F66" s="46" t="s">
        <v>3</v>
      </c>
    </row>
    <row r="67" spans="1:6" ht="13.15" hidden="1" customHeight="1" outlineLevel="1">
      <c r="A67" s="49" t="s">
        <v>4</v>
      </c>
      <c r="B67" s="16" t="s">
        <v>5</v>
      </c>
      <c r="C67" s="28" t="s">
        <v>6</v>
      </c>
      <c r="D67" s="66" t="s">
        <v>7</v>
      </c>
      <c r="E67" s="28" t="s">
        <v>8</v>
      </c>
      <c r="F67" s="17" t="s">
        <v>8</v>
      </c>
    </row>
    <row r="68" spans="1:6" ht="13.15" hidden="1" customHeight="1" outlineLevel="1">
      <c r="A68" s="50" t="str">
        <f>IF(SUM(F$52:F$54)&lt;1,"",INDEX(A$52:A$54,MATCH(SMALL(F$52:F$54,ROW(A1)),F$52:F$54,0)))</f>
        <v/>
      </c>
      <c r="B68" s="8" t="str">
        <f>IF(SUM(F$52:F$54)&lt;1,"",INDEX(B$52:B$54,MATCH(SMALL(F$52:F$54,ROW(A1)),F$52:F$54,0)))</f>
        <v/>
      </c>
      <c r="C68" s="55" t="str">
        <f>IF(SUM(F$52:F$54)&lt;1,"",INDEX(C$52:C$54,MATCH(SMALL(F$52:F$54,ROW(A1)),F$52:F$54,0)))</f>
        <v/>
      </c>
      <c r="D68" s="43" t="str">
        <f>IF(SUM(F$52:F$54)&lt;1,"",INDEX(D$52:D$54,MATCH(SMALL(E$52:E$54,ROW(A1)),E$52:E$54,0)))</f>
        <v/>
      </c>
      <c r="E68" s="43" t="str">
        <f>IF(SUM(F$52:F$54)&lt;1,"",INDEX(E$52:E$54,MATCH(SMALL(F$52:F$54,ROW(A1)),F$52:F$54,0)))</f>
        <v/>
      </c>
      <c r="F68" s="62" t="str">
        <f>IF(SUM(F$52:F$54)&lt;1,"",INDEX(F$52:F$54,MATCH(SMALL(F$52:F$54,ROW(B1)),F$52:F$54,0)))</f>
        <v/>
      </c>
    </row>
    <row r="69" spans="1:6" ht="13.15" hidden="1" customHeight="1" outlineLevel="1">
      <c r="A69" s="50" t="str">
        <f>IF(SUM(F$52:F$54)&lt;1.9,"",INDEX(A$52:A$54,MATCH(SMALL(F$52:F$54,ROW(A2)),F$52:F$54,0)))</f>
        <v/>
      </c>
      <c r="B69" s="8" t="str">
        <f>IF(SUM(F$52:F$54)&lt;1.9,"",INDEX(B$52:B$54,MATCH(SMALL(F$52:F$54,ROW(A2)),F$52:F$54,0)))</f>
        <v/>
      </c>
      <c r="C69" s="55" t="str">
        <f>IF(SUM(F$52:F$54)&lt;1.9,"",INDEX(C$52:C$54,MATCH(SMALL(F$52:F$54,ROW(A2)),F$52:F$54,0)))</f>
        <v/>
      </c>
      <c r="D69" s="43" t="str">
        <f>IF(SUM(F$52:F$54)&lt;1.9,"",INDEX(D$52:D$54,MATCH(SMALL(E$52:E$54,ROW(A2)),E$52:E$54,0)))</f>
        <v/>
      </c>
      <c r="E69" s="43" t="str">
        <f>IF(SUM(F$52:F$54)&lt;1.9,"",INDEX(E$52:E$54,MATCH(SMALL(F$52:F$54,ROW(A2)),F$52:F$54,0)))</f>
        <v/>
      </c>
      <c r="F69" s="62" t="str">
        <f>IF(SUM(F$52:F$54)&lt;1.9,"",INDEX(F$52:F$54,MATCH(SMALL(F$52:F$54,ROW(B2)),F$52:F$54,0)))</f>
        <v/>
      </c>
    </row>
    <row r="70" spans="1:6" ht="13.15" hidden="1" customHeight="1" outlineLevel="1">
      <c r="A70" s="50" t="str">
        <f>IF(SUM(F$52:F$54)&lt;5.9,"",INDEX(A$52:A$54,MATCH(SMALL(F$52:F$54,ROW(A3)),F$52:F$54,0)))</f>
        <v/>
      </c>
      <c r="B70" s="8" t="str">
        <f>IF(SUM(F$52:F$54)&lt;5.9,"",INDEX(B$52:B$54,MATCH(SMALL(F$52:F$54,ROW(A3)),F$52:F$54,0)))</f>
        <v/>
      </c>
      <c r="C70" s="55" t="str">
        <f>IF(SUM(F$52:F$54)&lt;5.9,"",INDEX(C$52:C$54,MATCH(SMALL(F$52:F$54,ROW(A3)),F$52:F$54,0)))</f>
        <v/>
      </c>
      <c r="D70" s="43" t="str">
        <f>IF(SUM(F$52:F$54)&lt;5.9,"",INDEX(D$52:D$54,MATCH(SMALL(E$52:E$54,ROW(A3)),E$52:E$54,0)))</f>
        <v/>
      </c>
      <c r="E70" s="43" t="str">
        <f>IF(SUM(F$52:F$54)&lt;5.9,"",INDEX(E$52:E$54,MATCH(SMALL(F$52:F$54,ROW(A3)),F$52:F$54,0)))</f>
        <v/>
      </c>
      <c r="F70" s="62" t="str">
        <f>IF(SUM(F$52:F$54)&lt;5.9,"",INDEX(F$52:F$54,MATCH(SMALL(F$52:F$54,ROW(B3)),F$52:F$54,0)))</f>
        <v/>
      </c>
    </row>
    <row r="71" spans="1:6" collapsed="1"/>
  </sheetData>
  <mergeCells count="7">
    <mergeCell ref="C59:E59"/>
    <mergeCell ref="F5:F7"/>
    <mergeCell ref="A5:A7"/>
    <mergeCell ref="B5:B7"/>
    <mergeCell ref="D5:D7"/>
    <mergeCell ref="E5:E7"/>
    <mergeCell ref="C5:C7"/>
  </mergeCells>
  <conditionalFormatting sqref="A8:E47">
    <cfRule type="expression" dxfId="29" priority="6">
      <formula>MOD(ROUNDUP(SUBTOTAL(103,$A$8:$A8)/3,0),2)=1</formula>
    </cfRule>
  </conditionalFormatting>
  <conditionalFormatting sqref="F8:F47">
    <cfRule type="expression" dxfId="28" priority="5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1"/>
  <sheetViews>
    <sheetView zoomScaleNormal="100" workbookViewId="0">
      <selection activeCell="G49" sqref="G49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2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14</v>
      </c>
      <c r="B3" s="5"/>
      <c r="C3" s="39"/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/>
      <c r="B8" s="23"/>
      <c r="C8" s="54"/>
      <c r="D8" s="54"/>
      <c r="E8" s="7"/>
      <c r="F8" s="9" t="str">
        <f t="shared" ref="F8:F47" si="0">IF(E8="","",RANK(E8,$E$8:$E$47,2))</f>
        <v/>
      </c>
      <c r="G8" s="10"/>
      <c r="H8" s="10"/>
    </row>
    <row r="9" spans="1:8" ht="13.15">
      <c r="A9" s="48"/>
      <c r="B9" s="24"/>
      <c r="C9" s="53"/>
      <c r="D9" s="53"/>
      <c r="E9" s="11"/>
      <c r="F9" s="13" t="str">
        <f t="shared" si="0"/>
        <v/>
      </c>
    </row>
    <row r="10" spans="1:8" ht="13.15">
      <c r="A10" s="48"/>
      <c r="B10" s="36"/>
      <c r="C10" s="53"/>
      <c r="D10" s="53"/>
      <c r="E10" s="11"/>
      <c r="F10" s="13" t="str">
        <f t="shared" si="0"/>
        <v/>
      </c>
    </row>
    <row r="11" spans="1:8" ht="13.15">
      <c r="A11" s="48"/>
      <c r="B11" s="36"/>
      <c r="C11" s="53"/>
      <c r="D11" s="53"/>
      <c r="E11" s="11"/>
      <c r="F11" s="13" t="str">
        <f t="shared" si="0"/>
        <v/>
      </c>
    </row>
    <row r="12" spans="1:8" ht="13.15">
      <c r="A12" s="48"/>
      <c r="B12" s="36"/>
      <c r="C12" s="53"/>
      <c r="D12" s="53"/>
      <c r="E12" s="11"/>
      <c r="F12" s="13" t="str">
        <f t="shared" si="0"/>
        <v/>
      </c>
    </row>
    <row r="13" spans="1:8" ht="13.15">
      <c r="A13" s="48"/>
      <c r="B13" s="37"/>
      <c r="C13" s="53"/>
      <c r="D13" s="53"/>
      <c r="E13" s="11"/>
      <c r="F13" s="13" t="str">
        <f t="shared" si="0"/>
        <v/>
      </c>
    </row>
    <row r="14" spans="1:8" ht="13.15">
      <c r="A14" s="48"/>
      <c r="B14" s="37"/>
      <c r="C14" s="53"/>
      <c r="D14" s="53"/>
      <c r="E14" s="11"/>
      <c r="F14" s="13" t="str">
        <f t="shared" si="0"/>
        <v/>
      </c>
    </row>
    <row r="15" spans="1:8" ht="13.15">
      <c r="A15" s="48"/>
      <c r="B15" s="36"/>
      <c r="C15" s="53"/>
      <c r="D15" s="53"/>
      <c r="E15" s="11"/>
      <c r="F15" s="13" t="str">
        <f t="shared" si="0"/>
        <v/>
      </c>
    </row>
    <row r="16" spans="1:8" ht="13.15">
      <c r="A16" s="48"/>
      <c r="B16" s="37"/>
      <c r="C16" s="53"/>
      <c r="D16" s="53"/>
      <c r="E16" s="11"/>
      <c r="F16" s="13" t="str">
        <f t="shared" si="0"/>
        <v/>
      </c>
    </row>
    <row r="17" spans="1:6" ht="13.15">
      <c r="A17" s="48"/>
      <c r="B17" s="37"/>
      <c r="C17" s="53"/>
      <c r="D17" s="53"/>
      <c r="E17" s="11"/>
      <c r="F17" s="13" t="str">
        <f t="shared" si="0"/>
        <v/>
      </c>
    </row>
    <row r="18" spans="1:6" ht="13.15">
      <c r="A18" s="48"/>
      <c r="B18" s="37"/>
      <c r="C18" s="53"/>
      <c r="D18" s="53"/>
      <c r="E18" s="11"/>
      <c r="F18" s="13" t="str">
        <f t="shared" si="0"/>
        <v/>
      </c>
    </row>
    <row r="19" spans="1:6" ht="13.15">
      <c r="A19" s="48"/>
      <c r="B19" s="37"/>
      <c r="C19" s="53"/>
      <c r="D19" s="53"/>
      <c r="E19" s="11"/>
      <c r="F19" s="13" t="str">
        <f t="shared" si="0"/>
        <v/>
      </c>
    </row>
    <row r="20" spans="1:6" ht="13.15">
      <c r="A20" s="48"/>
      <c r="B20" s="36"/>
      <c r="C20" s="53"/>
      <c r="D20" s="53"/>
      <c r="E20" s="11"/>
      <c r="F20" s="13" t="str">
        <f t="shared" si="0"/>
        <v/>
      </c>
    </row>
    <row r="21" spans="1:6" ht="13.15">
      <c r="A21" s="48"/>
      <c r="B21" s="37"/>
      <c r="C21" s="53"/>
      <c r="D21" s="53"/>
      <c r="E21" s="11"/>
      <c r="F21" s="13" t="str">
        <f t="shared" si="0"/>
        <v/>
      </c>
    </row>
    <row r="22" spans="1:6" ht="13.15">
      <c r="A22" s="48"/>
      <c r="B22" s="37"/>
      <c r="C22" s="53"/>
      <c r="D22" s="53"/>
      <c r="E22" s="11"/>
      <c r="F22" s="13" t="str">
        <f t="shared" si="0"/>
        <v/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26"/>
      <c r="C40" s="53"/>
      <c r="D40" s="53"/>
      <c r="E40" s="11"/>
      <c r="F40" s="13" t="str">
        <f t="shared" si="0"/>
        <v/>
      </c>
    </row>
    <row r="41" spans="1:6" ht="13.15">
      <c r="A41" s="48"/>
      <c r="B41" s="26"/>
      <c r="C41" s="53"/>
      <c r="D41" s="53"/>
      <c r="E41" s="11"/>
      <c r="F41" s="13" t="str">
        <f t="shared" si="0"/>
        <v/>
      </c>
    </row>
    <row r="42" spans="1:6" ht="13.15">
      <c r="A42" s="48"/>
      <c r="B42" s="26"/>
      <c r="C42" s="53"/>
      <c r="D42" s="53"/>
      <c r="E42" s="11"/>
      <c r="F42" s="13" t="str">
        <f t="shared" si="0"/>
        <v/>
      </c>
    </row>
    <row r="43" spans="1:6" ht="13.15">
      <c r="A43" s="48"/>
      <c r="B43" s="27"/>
      <c r="C43" s="53"/>
      <c r="D43" s="53"/>
      <c r="E43" s="11"/>
      <c r="F43" s="13" t="str">
        <f t="shared" si="0"/>
        <v/>
      </c>
    </row>
    <row r="44" spans="1:6" ht="13.15">
      <c r="A44" s="48"/>
      <c r="B44" s="27"/>
      <c r="C44" s="53"/>
      <c r="D44" s="53"/>
      <c r="E44" s="11"/>
      <c r="F44" s="13" t="str">
        <f t="shared" si="0"/>
        <v/>
      </c>
    </row>
    <row r="45" spans="1:6" ht="13.15">
      <c r="A45" s="48"/>
      <c r="B45" s="27"/>
      <c r="C45" s="53"/>
      <c r="D45" s="53"/>
      <c r="E45" s="11"/>
      <c r="F45" s="13" t="str">
        <f t="shared" si="0"/>
        <v/>
      </c>
    </row>
    <row r="46" spans="1:6" ht="13.15">
      <c r="A46" s="48"/>
      <c r="B46" s="27"/>
      <c r="C46" s="53"/>
      <c r="D46" s="53"/>
      <c r="E46" s="11"/>
      <c r="F46" s="13" t="str">
        <f t="shared" si="0"/>
        <v/>
      </c>
    </row>
    <row r="47" spans="1:6" ht="13.15">
      <c r="A47" s="48"/>
      <c r="B47" s="26"/>
      <c r="C47" s="53"/>
      <c r="D47" s="53"/>
      <c r="E47" s="11"/>
      <c r="F47" s="13" t="str">
        <f t="shared" si="0"/>
        <v/>
      </c>
    </row>
    <row r="48" spans="1:6">
      <c r="B48" s="5"/>
      <c r="C48" s="14"/>
      <c r="D48" s="14"/>
      <c r="E48" s="15"/>
    </row>
    <row r="49" spans="1:13" ht="13.15">
      <c r="A49" s="4" t="s">
        <v>0</v>
      </c>
      <c r="E49" s="30"/>
    </row>
    <row r="50" spans="1:13" ht="13.15">
      <c r="C50" s="29" t="s">
        <v>1</v>
      </c>
      <c r="D50" s="29" t="s">
        <v>2</v>
      </c>
      <c r="E50" s="42" t="s">
        <v>2</v>
      </c>
      <c r="F50" s="46" t="s">
        <v>3</v>
      </c>
    </row>
    <row r="51" spans="1:13" ht="13.15">
      <c r="A51" s="49" t="s">
        <v>4</v>
      </c>
      <c r="B51" s="16" t="s">
        <v>5</v>
      </c>
      <c r="C51" s="28" t="s">
        <v>6</v>
      </c>
      <c r="D51" s="28" t="s">
        <v>7</v>
      </c>
      <c r="E51" s="40" t="s">
        <v>8</v>
      </c>
      <c r="F51" s="17" t="s">
        <v>8</v>
      </c>
    </row>
    <row r="52" spans="1:13">
      <c r="A52" s="50" t="str">
        <f>IF(SUM(F$8:F$47)&lt;1,"",INDEX(A$8:A$47,MATCH(SMALL(F$8:F$47,ROW(A1)),F$8:F$47,0)))</f>
        <v/>
      </c>
      <c r="B52" s="8" t="str">
        <f>IF(SUM(F$8:F$47)&lt;1,"",INDEX(B$8:B$47,MATCH(SMALL(F$8:F$47,ROW(A1)),F$8:F$47,0)))</f>
        <v/>
      </c>
      <c r="C52" s="56" t="str">
        <f>IF(SUM(F$8:F$47)&lt;1,"",INDEX(C$8:C$47,MATCH(SMALL(F$8:F$47,ROW(A1)),F$8:F$47,0)))</f>
        <v/>
      </c>
      <c r="D52" s="43" t="str">
        <f>IF(SUM(F$8:F$47)&lt;1,"",INDEX(E$8:E$47,MATCH(SMALL(F$8:F$47,ROW(B1)),F$8:F$47,0)))</f>
        <v/>
      </c>
      <c r="E52" s="18"/>
      <c r="F52" s="31" t="str">
        <f>IF(E52="","",RANK(E52,$E$52:$E$54,1))</f>
        <v/>
      </c>
    </row>
    <row r="53" spans="1:13">
      <c r="A53" s="51" t="str">
        <f>IF(SUM(F$8:F$47)&lt;1.9,"",INDEX(A$8:A$47,MATCH(SMALL(F$8:F$47,ROW(A2)),F$8:F$47,0)))</f>
        <v/>
      </c>
      <c r="B53" s="12" t="str">
        <f>IF(SUM(F$8:F$47)&lt;1.9,"",INDEX(B$8:B$47,MATCH(SMALL(F$8:F$47,ROW(A2)),F$8:F$47,0)))</f>
        <v/>
      </c>
      <c r="C53" s="56" t="str">
        <f>IF(SUM(F$8:F$47)&lt;1.9,"",INDEX(C$8:C$47,MATCH(SMALL(F$8:F$47,ROW(A2)),F$8:F$47,0)))</f>
        <v/>
      </c>
      <c r="D53" s="44" t="str">
        <f>IF(SUM(F$8:F$47)&lt;1.9,"",INDEX(E$8:E$47,MATCH(SMALL(F$8:F$47,ROW(B2)),F$8:F$47,0)))</f>
        <v/>
      </c>
      <c r="E53" s="19"/>
      <c r="F53" s="32" t="str">
        <f t="shared" ref="F53:F54" si="1">IF(E53="","",RANK(E53,$E$52:$E$54,1))</f>
        <v/>
      </c>
    </row>
    <row r="54" spans="1:13">
      <c r="A54" s="52" t="str">
        <f>IF(SUM(F$8:F$47)&lt;3.9,"",INDEX(A$8:A$47,MATCH(SMALL(F$8:F$47,ROW(A3)),F$8:F$47,0)))</f>
        <v/>
      </c>
      <c r="B54" s="20" t="str">
        <f>IF(SUM(F$8:F$47)&lt;3.9,"",INDEX(B$8:B$47,MATCH(SMALL(F$8:F$47,ROW(A3)),F$8:F$47,0)))</f>
        <v/>
      </c>
      <c r="C54" s="57" t="str">
        <f>IF(SUM(F$8:F$47)&lt;3.9,"",INDEX(C$8:C$47,MATCH(SMALL(F$8:F$47,ROW(A3)),F$8:F$47,0)))</f>
        <v/>
      </c>
      <c r="D54" s="45" t="str">
        <f>IF(SUM(F$8:F$47)&lt;3.9,"",INDEX(E$8:E$47,MATCH(SMALL(F$8:F$47,ROW(B3)),F$8:F$47,0)))</f>
        <v/>
      </c>
      <c r="E54" s="21"/>
      <c r="F54" s="33" t="str">
        <f t="shared" si="1"/>
        <v/>
      </c>
    </row>
    <row r="55" spans="1:13">
      <c r="A55" s="5"/>
      <c r="B55" s="5"/>
      <c r="C55" s="5"/>
      <c r="D55" s="5"/>
      <c r="E55" s="5"/>
      <c r="F55" s="5"/>
    </row>
    <row r="56" spans="1:13">
      <c r="A56" s="5"/>
      <c r="B56" s="5"/>
      <c r="C56" s="5"/>
      <c r="D56" s="5"/>
      <c r="E56" s="5"/>
      <c r="F56" s="5"/>
    </row>
    <row r="57" spans="1:13" ht="15">
      <c r="A57" s="41" t="str">
        <f>A3</f>
        <v>De schnöuscht Nebiker, Kategorie Erwachsen, männlich</v>
      </c>
      <c r="B57" s="41"/>
      <c r="C57" s="5"/>
      <c r="D57" s="5"/>
      <c r="E57" s="5"/>
      <c r="F57" s="5"/>
    </row>
    <row r="58" spans="1:13">
      <c r="A58" s="5"/>
      <c r="B58" s="5"/>
      <c r="C58" s="5"/>
      <c r="D58" s="5"/>
      <c r="E58" s="5"/>
      <c r="F58" s="5"/>
    </row>
    <row r="59" spans="1:13" ht="13.9">
      <c r="A59" s="34" t="str">
        <f>IF(SUM(C52:C54)&lt;1,"",IF(F52=1,A52,IF(F53=1,A53,IF(F54=1,A54))))</f>
        <v/>
      </c>
      <c r="B59" s="35" t="str">
        <f>IF(SUM(C52:C54)&lt;1,"",IF(F52=1,B52,IF(F53=1,B53,IF(F54=1,B54))))</f>
        <v/>
      </c>
      <c r="C59" s="88" t="str">
        <f>IF(SUM(E52:E54)&lt;1,"",IF(F52=1,E52,IF(F53=1,E53,IF(F54=1,E54))))</f>
        <v/>
      </c>
      <c r="D59" s="89"/>
      <c r="E59" s="89"/>
      <c r="M59" s="3"/>
    </row>
    <row r="60" spans="1:13">
      <c r="M60" s="3"/>
    </row>
    <row r="61" spans="1:13">
      <c r="M61" s="3"/>
    </row>
    <row r="62" spans="1:13">
      <c r="M62" s="3"/>
    </row>
    <row r="63" spans="1:13">
      <c r="M63" s="3"/>
    </row>
    <row r="64" spans="1:13">
      <c r="M64" s="3"/>
    </row>
    <row r="65" spans="1:13">
      <c r="M65" s="3"/>
    </row>
    <row r="66" spans="1:13" ht="13.15" hidden="1" customHeight="1" outlineLevel="1">
      <c r="C66" s="29" t="s">
        <v>1</v>
      </c>
      <c r="D66" s="65" t="s">
        <v>2</v>
      </c>
      <c r="E66" s="29" t="s">
        <v>2</v>
      </c>
      <c r="F66" s="46" t="s">
        <v>3</v>
      </c>
      <c r="M66" s="3"/>
    </row>
    <row r="67" spans="1:13" ht="13.15" hidden="1" customHeight="1" outlineLevel="1">
      <c r="A67" s="49" t="s">
        <v>4</v>
      </c>
      <c r="B67" s="16" t="s">
        <v>5</v>
      </c>
      <c r="C67" s="28" t="s">
        <v>6</v>
      </c>
      <c r="D67" s="66" t="s">
        <v>7</v>
      </c>
      <c r="E67" s="28" t="s">
        <v>8</v>
      </c>
      <c r="F67" s="17" t="s">
        <v>8</v>
      </c>
      <c r="M67" s="3"/>
    </row>
    <row r="68" spans="1:13" ht="13.15" hidden="1" customHeight="1" outlineLevel="1">
      <c r="A68" s="50" t="str">
        <f>IF(SUM(F$52:F$54)&lt;1,"",INDEX(A$52:A$54,MATCH(SMALL(F$52:F$54,ROW(A1)),F$52:F$54,0)))</f>
        <v/>
      </c>
      <c r="B68" s="8" t="str">
        <f>IF(SUM(F$52:F$54)&lt;1,"",INDEX(B$52:B$54,MATCH(SMALL(F$52:F$54,ROW(A1)),F$52:F$54,0)))</f>
        <v/>
      </c>
      <c r="C68" s="55" t="str">
        <f>IF(SUM(F$52:F$54)&lt;1,"",INDEX(C$52:C$54,MATCH(SMALL(F$52:F$54,ROW(A1)),F$52:F$54,0)))</f>
        <v/>
      </c>
      <c r="D68" s="43" t="str">
        <f>IF(SUM(F$52:F$54)&lt;1,"",INDEX(D$52:D$54,MATCH(SMALL(E$52:E$54,ROW(A1)),E$52:E$54,0)))</f>
        <v/>
      </c>
      <c r="E68" s="43" t="str">
        <f>IF(SUM(F$52:F$54)&lt;1,"",INDEX(E$52:E$54,MATCH(SMALL(F$52:F$54,ROW(A1)),F$52:F$54,0)))</f>
        <v/>
      </c>
      <c r="F68" s="62" t="str">
        <f>IF(SUM(F$52:F$54)&lt;1,"",INDEX(F$52:F$54,MATCH(SMALL(F$52:F$54,ROW(B1)),F$52:F$54,0)))</f>
        <v/>
      </c>
      <c r="M68" s="3"/>
    </row>
    <row r="69" spans="1:13" ht="13.15" hidden="1" customHeight="1" outlineLevel="1">
      <c r="A69" s="50" t="str">
        <f>IF(SUM(F$52:F$54)&lt;1.9,"",INDEX(A$52:A$54,MATCH(SMALL(F$52:F$54,ROW(A2)),F$52:F$54,0)))</f>
        <v/>
      </c>
      <c r="B69" s="8" t="str">
        <f>IF(SUM(F$52:F$54)&lt;1.9,"",INDEX(B$52:B$54,MATCH(SMALL(F$52:F$54,ROW(A2)),F$52:F$54,0)))</f>
        <v/>
      </c>
      <c r="C69" s="55" t="str">
        <f>IF(SUM(F$52:F$54)&lt;1.9,"",INDEX(C$52:C$54,MATCH(SMALL(F$52:F$54,ROW(A2)),F$52:F$54,0)))</f>
        <v/>
      </c>
      <c r="D69" s="43" t="str">
        <f>IF(SUM(F$52:F$54)&lt;1.9,"",INDEX(D$52:D$54,MATCH(SMALL(E$52:E$54,ROW(A2)),E$52:E$54,0)))</f>
        <v/>
      </c>
      <c r="E69" s="43" t="str">
        <f>IF(SUM(F$52:F$54)&lt;1.9,"",INDEX(E$52:E$54,MATCH(SMALL(F$52:F$54,ROW(A2)),F$52:F$54,0)))</f>
        <v/>
      </c>
      <c r="F69" s="62" t="str">
        <f>IF(SUM(F$52:F$54)&lt;1.9,"",INDEX(F$52:F$54,MATCH(SMALL(F$52:F$54,ROW(B2)),F$52:F$54,0)))</f>
        <v/>
      </c>
      <c r="M69" s="3"/>
    </row>
    <row r="70" spans="1:13" ht="13.15" hidden="1" customHeight="1" outlineLevel="1">
      <c r="A70" s="50" t="str">
        <f>IF(SUM(F$52:F$54)&lt;5.9,"",INDEX(A$52:A$54,MATCH(SMALL(F$52:F$54,ROW(A3)),F$52:F$54,0)))</f>
        <v/>
      </c>
      <c r="B70" s="8" t="str">
        <f>IF(SUM(F$52:F$54)&lt;5.9,"",INDEX(B$52:B$54,MATCH(SMALL(F$52:F$54,ROW(A3)),F$52:F$54,0)))</f>
        <v/>
      </c>
      <c r="C70" s="55" t="str">
        <f>IF(SUM(F$52:F$54)&lt;5.9,"",INDEX(C$52:C$54,MATCH(SMALL(F$52:F$54,ROW(A3)),F$52:F$54,0)))</f>
        <v/>
      </c>
      <c r="D70" s="43" t="str">
        <f>IF(SUM(F$52:F$54)&lt;5.9,"",INDEX(D$52:D$54,MATCH(SMALL(E$52:E$54,ROW(A3)),E$52:E$54,0)))</f>
        <v/>
      </c>
      <c r="E70" s="43" t="str">
        <f>IF(SUM(F$52:F$54)&lt;5.9,"",INDEX(E$52:E$54,MATCH(SMALL(F$52:F$54,ROW(A3)),F$52:F$54,0)))</f>
        <v/>
      </c>
      <c r="F70" s="62" t="str">
        <f>IF(SUM(F$52:F$54)&lt;5.9,"",INDEX(F$52:F$54,MATCH(SMALL(F$52:F$54,ROW(B3)),F$52:F$54,0)))</f>
        <v/>
      </c>
      <c r="M70" s="3"/>
    </row>
    <row r="71" spans="1:13" collapsed="1"/>
  </sheetData>
  <mergeCells count="7">
    <mergeCell ref="C59:E59"/>
    <mergeCell ref="F5:F7"/>
    <mergeCell ref="A5:A7"/>
    <mergeCell ref="B5:B7"/>
    <mergeCell ref="D5:D7"/>
    <mergeCell ref="E5:E7"/>
    <mergeCell ref="C5:C7"/>
  </mergeCells>
  <conditionalFormatting sqref="A8:E47">
    <cfRule type="expression" dxfId="27" priority="5">
      <formula>MOD(ROUNDUP(SUBTOTAL(103,$A$8:$A8)/3,0),2)=1</formula>
    </cfRule>
  </conditionalFormatting>
  <conditionalFormatting sqref="F8:F47">
    <cfRule type="expression" dxfId="26" priority="4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"/>
  <sheetViews>
    <sheetView topLeftCell="A25" zoomScaleNormal="100" workbookViewId="0">
      <selection activeCell="G54" sqref="G54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2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15</v>
      </c>
      <c r="B3" s="5"/>
      <c r="C3" s="6" t="s">
        <v>16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17</v>
      </c>
      <c r="B8" s="23" t="s">
        <v>18</v>
      </c>
      <c r="C8" s="54">
        <v>1</v>
      </c>
      <c r="D8" s="54">
        <v>2006</v>
      </c>
      <c r="E8" s="7">
        <v>13.576000000000001</v>
      </c>
      <c r="F8" s="9">
        <f t="shared" ref="F8:F44" si="0">IF(E8="","",RANK(E8,$E$8:$E$44,2))</f>
        <v>3</v>
      </c>
      <c r="G8" s="10"/>
      <c r="H8" s="10"/>
    </row>
    <row r="9" spans="1:8" ht="13.15">
      <c r="A9" s="48" t="s">
        <v>207</v>
      </c>
      <c r="B9" s="24" t="s">
        <v>18</v>
      </c>
      <c r="C9" s="53">
        <v>2</v>
      </c>
      <c r="D9" s="53">
        <v>2006</v>
      </c>
      <c r="E9" s="11">
        <v>12.576000000000001</v>
      </c>
      <c r="F9" s="13">
        <f t="shared" si="0"/>
        <v>1</v>
      </c>
    </row>
    <row r="10" spans="1:8" ht="13.15">
      <c r="A10" s="48" t="s">
        <v>19</v>
      </c>
      <c r="B10" s="36" t="s">
        <v>20</v>
      </c>
      <c r="C10" s="53">
        <v>3</v>
      </c>
      <c r="D10" s="53">
        <v>2005</v>
      </c>
      <c r="E10" s="11">
        <v>12.577</v>
      </c>
      <c r="F10" s="13">
        <f t="shared" si="0"/>
        <v>2</v>
      </c>
    </row>
    <row r="11" spans="1:8" ht="13.15">
      <c r="A11" s="48"/>
      <c r="B11" s="36"/>
      <c r="C11" s="53"/>
      <c r="D11" s="53"/>
      <c r="E11" s="11"/>
      <c r="F11" s="13" t="str">
        <f t="shared" si="0"/>
        <v/>
      </c>
    </row>
    <row r="12" spans="1:8" ht="13.15">
      <c r="A12" s="48"/>
      <c r="B12" s="36"/>
      <c r="C12" s="53"/>
      <c r="D12" s="53"/>
      <c r="E12" s="11"/>
      <c r="F12" s="13" t="str">
        <f t="shared" si="0"/>
        <v/>
      </c>
    </row>
    <row r="13" spans="1:8" ht="13.15">
      <c r="A13" s="48"/>
      <c r="B13" s="37"/>
      <c r="C13" s="53"/>
      <c r="D13" s="53"/>
      <c r="E13" s="11"/>
      <c r="F13" s="13" t="str">
        <f t="shared" si="0"/>
        <v/>
      </c>
    </row>
    <row r="14" spans="1:8" ht="13.15">
      <c r="A14" s="48"/>
      <c r="B14" s="37"/>
      <c r="C14" s="53"/>
      <c r="D14" s="53"/>
      <c r="E14" s="11"/>
      <c r="F14" s="13" t="str">
        <f t="shared" si="0"/>
        <v/>
      </c>
    </row>
    <row r="15" spans="1:8" ht="13.15">
      <c r="A15" s="48"/>
      <c r="B15" s="36"/>
      <c r="C15" s="53"/>
      <c r="D15" s="53"/>
      <c r="E15" s="11"/>
      <c r="F15" s="13" t="str">
        <f t="shared" si="0"/>
        <v/>
      </c>
    </row>
    <row r="16" spans="1:8" ht="13.15">
      <c r="A16" s="48"/>
      <c r="B16" s="37"/>
      <c r="C16" s="53"/>
      <c r="D16" s="53"/>
      <c r="E16" s="11"/>
      <c r="F16" s="13" t="str">
        <f t="shared" si="0"/>
        <v/>
      </c>
    </row>
    <row r="17" spans="1:6" ht="13.15">
      <c r="A17" s="48"/>
      <c r="B17" s="37"/>
      <c r="C17" s="53"/>
      <c r="D17" s="53"/>
      <c r="E17" s="11"/>
      <c r="F17" s="13" t="str">
        <f t="shared" si="0"/>
        <v/>
      </c>
    </row>
    <row r="18" spans="1:6" ht="13.15">
      <c r="A18" s="48"/>
      <c r="B18" s="37"/>
      <c r="C18" s="53"/>
      <c r="D18" s="53"/>
      <c r="E18" s="11"/>
      <c r="F18" s="13" t="str">
        <f t="shared" si="0"/>
        <v/>
      </c>
    </row>
    <row r="19" spans="1:6" ht="13.15">
      <c r="A19" s="48"/>
      <c r="B19" s="37"/>
      <c r="C19" s="53"/>
      <c r="D19" s="53"/>
      <c r="E19" s="11"/>
      <c r="F19" s="13" t="str">
        <f t="shared" si="0"/>
        <v/>
      </c>
    </row>
    <row r="20" spans="1:6" ht="13.15">
      <c r="A20" s="48"/>
      <c r="B20" s="36"/>
      <c r="C20" s="53"/>
      <c r="D20" s="53"/>
      <c r="E20" s="11"/>
      <c r="F20" s="13" t="str">
        <f t="shared" si="0"/>
        <v/>
      </c>
    </row>
    <row r="21" spans="1:6" ht="13.15">
      <c r="A21" s="48"/>
      <c r="B21" s="37"/>
      <c r="C21" s="53"/>
      <c r="D21" s="53"/>
      <c r="E21" s="11"/>
      <c r="F21" s="13" t="str">
        <f t="shared" si="0"/>
        <v/>
      </c>
    </row>
    <row r="22" spans="1:6" ht="13.15">
      <c r="A22" s="48"/>
      <c r="B22" s="37"/>
      <c r="C22" s="53"/>
      <c r="D22" s="53"/>
      <c r="E22" s="11"/>
      <c r="F22" s="13" t="str">
        <f t="shared" si="0"/>
        <v/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26"/>
      <c r="C40" s="53"/>
      <c r="D40" s="53"/>
      <c r="E40" s="11"/>
      <c r="F40" s="13" t="str">
        <f t="shared" si="0"/>
        <v/>
      </c>
    </row>
    <row r="41" spans="1:6" ht="13.15">
      <c r="A41" s="48"/>
      <c r="B41" s="26"/>
      <c r="C41" s="53"/>
      <c r="D41" s="53"/>
      <c r="E41" s="11"/>
      <c r="F41" s="13" t="str">
        <f t="shared" si="0"/>
        <v/>
      </c>
    </row>
    <row r="42" spans="1:6" ht="13.15">
      <c r="A42" s="48"/>
      <c r="B42" s="26"/>
      <c r="C42" s="53"/>
      <c r="D42" s="53"/>
      <c r="E42" s="11"/>
      <c r="F42" s="13" t="str">
        <f t="shared" si="0"/>
        <v/>
      </c>
    </row>
    <row r="43" spans="1:6" ht="13.15">
      <c r="A43" s="48"/>
      <c r="B43" s="27"/>
      <c r="C43" s="53"/>
      <c r="D43" s="53"/>
      <c r="E43" s="11"/>
      <c r="F43" s="13" t="str">
        <f t="shared" si="0"/>
        <v/>
      </c>
    </row>
    <row r="44" spans="1:6" ht="13.15">
      <c r="A44" s="48"/>
      <c r="B44" s="27"/>
      <c r="C44" s="53"/>
      <c r="D44" s="53"/>
      <c r="E44" s="11"/>
      <c r="F44" s="13" t="str">
        <f t="shared" si="0"/>
        <v/>
      </c>
    </row>
    <row r="45" spans="1:6">
      <c r="B45" s="5"/>
      <c r="C45" s="14"/>
      <c r="D45" s="14"/>
      <c r="E45" s="15"/>
    </row>
    <row r="46" spans="1:6" ht="13.15">
      <c r="A46" s="4" t="s">
        <v>0</v>
      </c>
      <c r="E46" s="30"/>
    </row>
    <row r="47" spans="1:6" ht="13.15">
      <c r="C47" s="29" t="s">
        <v>1</v>
      </c>
      <c r="D47" s="29" t="s">
        <v>2</v>
      </c>
      <c r="E47" s="42" t="s">
        <v>2</v>
      </c>
      <c r="F47" s="46" t="s">
        <v>3</v>
      </c>
    </row>
    <row r="48" spans="1:6" ht="13.15">
      <c r="A48" s="49" t="s">
        <v>4</v>
      </c>
      <c r="B48" s="16" t="s">
        <v>5</v>
      </c>
      <c r="C48" s="28" t="s">
        <v>6</v>
      </c>
      <c r="D48" s="28" t="s">
        <v>7</v>
      </c>
      <c r="E48" s="40" t="s">
        <v>8</v>
      </c>
      <c r="F48" s="17" t="s">
        <v>8</v>
      </c>
    </row>
    <row r="49" spans="1:13">
      <c r="A49" s="50" t="str">
        <f>IF(SUM(F$8:F$44)&lt;1,"",INDEX(A$8:A$44,MATCH(SMALL(F$8:F$44,ROW(A1)),F$8:F$44,0)))</f>
        <v>Schmid</v>
      </c>
      <c r="B49" s="8" t="str">
        <f>IF(SUM(F$8:F$44)&lt;1,"",INDEX(B$8:B$44,MATCH(SMALL(F$8:F$44,ROW(A1)),F$8:F$44,0)))</f>
        <v>Laura</v>
      </c>
      <c r="C49" s="55">
        <f>IF(SUM(F$8:F$44)&lt;1,"",INDEX(C$8:C$44,MATCH(SMALL(F$8:F$44,ROW(A1)),F$8:F$44,0)))</f>
        <v>2</v>
      </c>
      <c r="D49" s="43">
        <f>IF(SUM(F$8:F$44)&lt;1,"",INDEX(E$8:E$44,MATCH(SMALL(F$8:F$44,ROW(B1)),F$8:F$44,0)))</f>
        <v>12.576000000000001</v>
      </c>
      <c r="E49" s="98">
        <v>12.653</v>
      </c>
      <c r="F49" s="31">
        <f>IF(E49="","",RANK(E49,$E$49:$E$51,1))</f>
        <v>2</v>
      </c>
    </row>
    <row r="50" spans="1:13">
      <c r="A50" s="51" t="str">
        <f>IF(SUM(F$8:F$44)&lt;1.9,"",INDEX(A$8:A$44,MATCH(SMALL(F$8:F$44,ROW(A2)),F$8:F$44,0)))</f>
        <v>Müller</v>
      </c>
      <c r="B50" s="12" t="str">
        <f>IF(SUM(F$8:F$44)&lt;1.9,"",INDEX(B$8:B$44,MATCH(SMALL(F$8:F$44,ROW(A2)),F$8:F$44,0)))</f>
        <v>Evelin</v>
      </c>
      <c r="C50" s="56">
        <f>IF(SUM(F$8:F$44)&lt;1.9,"",INDEX(C$8:C$44,MATCH(SMALL(F$8:F$44,ROW(A2)),F$8:F$44,0)))</f>
        <v>3</v>
      </c>
      <c r="D50" s="44">
        <f>IF(SUM(F$8:F$44)&lt;1.9,"",INDEX(E$8:E$44,MATCH(SMALL(F$8:F$44,ROW(B2)),F$8:F$44,0)))</f>
        <v>12.577</v>
      </c>
      <c r="E50" s="99">
        <v>12.023</v>
      </c>
      <c r="F50" s="32">
        <f t="shared" ref="F50:F51" si="1">IF(E50="","",RANK(E50,$E$49:$E$51,1))</f>
        <v>1</v>
      </c>
    </row>
    <row r="51" spans="1:13">
      <c r="A51" s="52" t="str">
        <f>IF(SUM(F$8:F$44)&lt;3.9,"",INDEX(A$8:A$44,MATCH(SMALL(F$8:F$44,ROW(A3)),F$8:F$44,0)))</f>
        <v>Winkler</v>
      </c>
      <c r="B51" s="20" t="str">
        <f>IF(SUM(F$8:F$44)&lt;3.9,"",INDEX(B$8:B$44,MATCH(SMALL(F$8:F$44,ROW(A3)),F$8:F$44,0)))</f>
        <v>Laura</v>
      </c>
      <c r="C51" s="57">
        <f>IF(SUM(F$8:F$44)&lt;3.9,"",INDEX(C$8:C$44,MATCH(SMALL(F$8:F$44,ROW(A3)),F$8:F$44,0)))</f>
        <v>1</v>
      </c>
      <c r="D51" s="45">
        <f>IF(SUM(F$8:F$44)&lt;3.9,"",INDEX(E$8:E$44,MATCH(SMALL(F$8:F$44,ROW(B3)),F$8:F$44,0)))</f>
        <v>13.576000000000001</v>
      </c>
      <c r="E51" s="100">
        <v>13.641</v>
      </c>
      <c r="F51" s="33">
        <f t="shared" si="1"/>
        <v>3</v>
      </c>
    </row>
    <row r="52" spans="1:13">
      <c r="A52" s="5"/>
      <c r="B52" s="5"/>
      <c r="C52" s="5"/>
      <c r="D52" s="5"/>
      <c r="E52" s="5"/>
      <c r="F52" s="5"/>
    </row>
    <row r="53" spans="1:13">
      <c r="A53" s="5"/>
      <c r="B53" s="5"/>
      <c r="C53" s="5"/>
      <c r="D53" s="5"/>
      <c r="E53" s="5"/>
      <c r="F53" s="5"/>
    </row>
    <row r="54" spans="1:13" ht="15">
      <c r="A54" s="41" t="str">
        <f>A3</f>
        <v>Di schnöuscht Nebikeri, Kategorie A</v>
      </c>
      <c r="B54" s="41"/>
      <c r="C54" s="5"/>
      <c r="D54" s="5"/>
      <c r="E54" s="5"/>
      <c r="F54" s="5"/>
    </row>
    <row r="55" spans="1:13">
      <c r="A55" s="5"/>
      <c r="B55" s="5"/>
      <c r="C55" s="5"/>
      <c r="D55" s="5"/>
      <c r="E55" s="5"/>
      <c r="F55" s="5"/>
    </row>
    <row r="56" spans="1:13" ht="13.9">
      <c r="A56" s="34" t="str">
        <f>IF(SUM(C49:C51)&lt;1,"",IF(F49=1,A49,IF(F50=1,A50,IF(F51=1,A51))))</f>
        <v>Müller</v>
      </c>
      <c r="B56" s="35" t="str">
        <f>IF(SUM(C49:C51)&lt;1,"",IF(F49=1,B49,IF(F50=1,B50,IF(F51=1,B51))))</f>
        <v>Evelin</v>
      </c>
      <c r="C56" s="88">
        <f>IF(SUM(E49:E51)&lt;1,"",IF(F49=1,E49,IF(F50=1,E50,IF(F51=1,E51))))</f>
        <v>12.023</v>
      </c>
      <c r="D56" s="89"/>
      <c r="E56" s="89"/>
      <c r="M56" s="3"/>
    </row>
    <row r="57" spans="1:13">
      <c r="M57" s="3"/>
    </row>
    <row r="58" spans="1:13">
      <c r="M58" s="3"/>
    </row>
    <row r="59" spans="1:13">
      <c r="M59" s="3"/>
    </row>
    <row r="60" spans="1:13">
      <c r="M60" s="3"/>
    </row>
    <row r="61" spans="1:13">
      <c r="M61" s="3"/>
    </row>
    <row r="62" spans="1:13">
      <c r="M62" s="3"/>
    </row>
    <row r="63" spans="1:13" ht="13.15" hidden="1" customHeight="1" outlineLevel="1">
      <c r="C63" s="29" t="s">
        <v>1</v>
      </c>
      <c r="D63" s="65" t="s">
        <v>2</v>
      </c>
      <c r="E63" s="29" t="s">
        <v>2</v>
      </c>
      <c r="F63" s="46" t="s">
        <v>3</v>
      </c>
      <c r="M63" s="3"/>
    </row>
    <row r="64" spans="1:13" ht="13.15" hidden="1" customHeight="1" outlineLevel="1">
      <c r="A64" s="49" t="s">
        <v>4</v>
      </c>
      <c r="B64" s="16" t="s">
        <v>5</v>
      </c>
      <c r="C64" s="28" t="s">
        <v>6</v>
      </c>
      <c r="D64" s="66" t="s">
        <v>7</v>
      </c>
      <c r="E64" s="28" t="s">
        <v>8</v>
      </c>
      <c r="F64" s="17" t="s">
        <v>8</v>
      </c>
      <c r="M64" s="3"/>
    </row>
    <row r="65" spans="1:13" ht="13.15" hidden="1" customHeight="1" outlineLevel="1">
      <c r="A65" s="50" t="str">
        <f>IF(SUM(F$49:F$51)&lt;1,"",INDEX(A$49:A$51,MATCH(SMALL(F$49:F$51,ROW(A1)),F$49:F$51,0)))</f>
        <v>Müller</v>
      </c>
      <c r="B65" s="8" t="str">
        <f>IF(SUM(F$49:F$51)&lt;1,"",INDEX(B$49:B$51,MATCH(SMALL(F$49:F$51,ROW(A1)),F$49:F$51,0)))</f>
        <v>Evelin</v>
      </c>
      <c r="C65" s="55">
        <f>IF(SUM(F$49:F$51)&lt;1,"",INDEX(C$49:C$51,MATCH(SMALL(F$49:F$51,ROW(A1)),F$49:F$51,0)))</f>
        <v>3</v>
      </c>
      <c r="D65" s="43">
        <f>IF(SUM(F$49:F$51)&lt;1,"",INDEX(D$49:D$51,MATCH(SMALL(E$49:E$51,ROW(A1)),E$49:E$51,0)))</f>
        <v>12.577</v>
      </c>
      <c r="E65" s="43">
        <f>IF(SUM(F$49:F$51)&lt;1,"",INDEX(E$49:E$51,MATCH(SMALL(F$49:F$51,ROW(A1)),F$49:F$51,0)))</f>
        <v>12.023</v>
      </c>
      <c r="F65" s="62">
        <f>IF(SUM(F$49:F$51)&lt;1,"",INDEX(F$49:F$51,MATCH(SMALL(F$49:F$51,ROW(B1)),F$49:F$51,0)))</f>
        <v>1</v>
      </c>
      <c r="M65" s="3"/>
    </row>
    <row r="66" spans="1:13" ht="13.15" hidden="1" customHeight="1" outlineLevel="1">
      <c r="A66" s="50" t="str">
        <f>IF(SUM(F$49:F$51)&lt;1.9,"",INDEX(A$49:A$51,MATCH(SMALL(F$49:F$51,ROW(A2)),F$49:F$51,0)))</f>
        <v>Schmid</v>
      </c>
      <c r="B66" s="8" t="str">
        <f>IF(SUM(F$49:F$51)&lt;1.9,"",INDEX(B$49:B$51,MATCH(SMALL(F$49:F$51,ROW(A2)),F$49:F$51,0)))</f>
        <v>Laura</v>
      </c>
      <c r="C66" s="55">
        <f>IF(SUM(F$49:F$51)&lt;1.9,"",INDEX(C$49:C$51,MATCH(SMALL(F$49:F$51,ROW(A2)),F$49:F$51,0)))</f>
        <v>2</v>
      </c>
      <c r="D66" s="43">
        <f>IF(SUM(F$49:F$51)&lt;1.9,"",INDEX(D$49:D$51,MATCH(SMALL(E$49:E$51,ROW(A2)),E$49:E$51,0)))</f>
        <v>12.576000000000001</v>
      </c>
      <c r="E66" s="43">
        <f>IF(SUM(F$49:F$51)&lt;1.9,"",INDEX(E$49:E$51,MATCH(SMALL(F$49:F$51,ROW(A2)),F$49:F$51,0)))</f>
        <v>12.653</v>
      </c>
      <c r="F66" s="62">
        <f>IF(SUM(F$49:F$51)&lt;1.9,"",INDEX(F$49:F$51,MATCH(SMALL(F$49:F$51,ROW(B2)),F$49:F$51,0)))</f>
        <v>2</v>
      </c>
      <c r="M66" s="3"/>
    </row>
    <row r="67" spans="1:13" ht="13.15" hidden="1" customHeight="1" outlineLevel="1">
      <c r="A67" s="50" t="str">
        <f>IF(SUM(F$49:F$51)&lt;5.9,"",INDEX(A$49:A$51,MATCH(SMALL(F$49:F$51,ROW(A3)),F$49:F$51,0)))</f>
        <v>Winkler</v>
      </c>
      <c r="B67" s="8" t="str">
        <f>IF(SUM(F$49:F$51)&lt;5.9,"",INDEX(B$49:B$51,MATCH(SMALL(F$49:F$51,ROW(A3)),F$49:F$51,0)))</f>
        <v>Laura</v>
      </c>
      <c r="C67" s="55">
        <f>IF(SUM(F$49:F$51)&lt;5.9,"",INDEX(C$49:C$51,MATCH(SMALL(F$49:F$51,ROW(A3)),F$49:F$51,0)))</f>
        <v>1</v>
      </c>
      <c r="D67" s="43">
        <f>IF(SUM(F$49:F$51)&lt;5.9,"",INDEX(D$49:D$51,MATCH(SMALL(E$49:E$51,ROW(A3)),E$49:E$51,0)))</f>
        <v>13.576000000000001</v>
      </c>
      <c r="E67" s="43">
        <f>IF(SUM(F$49:F$51)&lt;5.9,"",INDEX(E$49:E$51,MATCH(SMALL(F$49:F$51,ROW(A3)),F$49:F$51,0)))</f>
        <v>13.641</v>
      </c>
      <c r="F67" s="62">
        <f>IF(SUM(F$49:F$51)&lt;5.9,"",INDEX(F$49:F$51,MATCH(SMALL(F$49:F$51,ROW(B3)),F$49:F$51,0)))</f>
        <v>3</v>
      </c>
      <c r="M67" s="3"/>
    </row>
    <row r="68" spans="1:13" collapsed="1"/>
  </sheetData>
  <mergeCells count="7">
    <mergeCell ref="C56:E56"/>
    <mergeCell ref="F5:F7"/>
    <mergeCell ref="A5:A7"/>
    <mergeCell ref="B5:B7"/>
    <mergeCell ref="D5:D7"/>
    <mergeCell ref="E5:E7"/>
    <mergeCell ref="C5:C7"/>
  </mergeCells>
  <conditionalFormatting sqref="A8:E44">
    <cfRule type="expression" dxfId="25" priority="4">
      <formula>MOD(ROUNDUP(SUBTOTAL(103,$A$8:$A8)/3,0),2)=1</formula>
    </cfRule>
  </conditionalFormatting>
  <conditionalFormatting sqref="F8:F44">
    <cfRule type="expression" dxfId="24" priority="3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0"/>
  <sheetViews>
    <sheetView topLeftCell="A23" zoomScaleNormal="100" workbookViewId="0">
      <selection activeCell="E52" sqref="E52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2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21</v>
      </c>
      <c r="B3" s="5"/>
      <c r="C3" s="6" t="s">
        <v>16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22</v>
      </c>
      <c r="B8" s="23" t="s">
        <v>23</v>
      </c>
      <c r="C8" s="54">
        <v>4</v>
      </c>
      <c r="D8" s="54">
        <v>2004</v>
      </c>
      <c r="E8" s="7">
        <v>9.9510000000000005</v>
      </c>
      <c r="F8" s="9">
        <f t="shared" ref="F8:F46" si="0">IF(E8="","",RANK(E8,$E$8:$E$46,2))</f>
        <v>1</v>
      </c>
      <c r="G8" s="10"/>
      <c r="H8" s="10"/>
    </row>
    <row r="9" spans="1:8" ht="13.15">
      <c r="A9" s="48" t="s">
        <v>24</v>
      </c>
      <c r="B9" s="24" t="s">
        <v>25</v>
      </c>
      <c r="C9" s="53">
        <v>5</v>
      </c>
      <c r="D9" s="53">
        <v>2006</v>
      </c>
      <c r="E9" s="11">
        <v>10.657</v>
      </c>
      <c r="F9" s="13">
        <f t="shared" si="0"/>
        <v>2</v>
      </c>
    </row>
    <row r="10" spans="1:8" ht="13.15">
      <c r="A10" s="48"/>
      <c r="B10" s="36"/>
      <c r="C10" s="53"/>
      <c r="D10" s="53"/>
      <c r="E10" s="11"/>
      <c r="F10" s="13" t="str">
        <f t="shared" si="0"/>
        <v/>
      </c>
    </row>
    <row r="11" spans="1:8" ht="13.15">
      <c r="A11" s="48"/>
      <c r="B11" s="36"/>
      <c r="C11" s="53"/>
      <c r="D11" s="53"/>
      <c r="E11" s="11"/>
      <c r="F11" s="13" t="str">
        <f t="shared" si="0"/>
        <v/>
      </c>
    </row>
    <row r="12" spans="1:8" ht="13.15">
      <c r="A12" s="48"/>
      <c r="B12" s="36"/>
      <c r="C12" s="53"/>
      <c r="D12" s="53"/>
      <c r="E12" s="11"/>
      <c r="F12" s="13" t="str">
        <f t="shared" si="0"/>
        <v/>
      </c>
    </row>
    <row r="13" spans="1:8" ht="13.15">
      <c r="A13" s="48"/>
      <c r="B13" s="37"/>
      <c r="C13" s="53"/>
      <c r="D13" s="53"/>
      <c r="E13" s="11"/>
      <c r="F13" s="13" t="str">
        <f t="shared" si="0"/>
        <v/>
      </c>
    </row>
    <row r="14" spans="1:8" ht="13.15">
      <c r="A14" s="48"/>
      <c r="B14" s="37"/>
      <c r="C14" s="53"/>
      <c r="D14" s="53"/>
      <c r="E14" s="11"/>
      <c r="F14" s="13" t="str">
        <f t="shared" si="0"/>
        <v/>
      </c>
    </row>
    <row r="15" spans="1:8" ht="13.15">
      <c r="A15" s="48"/>
      <c r="B15" s="36"/>
      <c r="C15" s="53"/>
      <c r="D15" s="53"/>
      <c r="E15" s="11"/>
      <c r="F15" s="13" t="str">
        <f t="shared" si="0"/>
        <v/>
      </c>
    </row>
    <row r="16" spans="1:8" ht="13.15">
      <c r="A16" s="48"/>
      <c r="B16" s="37"/>
      <c r="C16" s="53"/>
      <c r="D16" s="53"/>
      <c r="E16" s="11"/>
      <c r="F16" s="13" t="str">
        <f t="shared" si="0"/>
        <v/>
      </c>
    </row>
    <row r="17" spans="1:6" ht="13.15">
      <c r="A17" s="48"/>
      <c r="B17" s="37"/>
      <c r="C17" s="53"/>
      <c r="D17" s="53"/>
      <c r="E17" s="11"/>
      <c r="F17" s="13" t="str">
        <f t="shared" si="0"/>
        <v/>
      </c>
    </row>
    <row r="18" spans="1:6" ht="13.15">
      <c r="A18" s="48"/>
      <c r="B18" s="37"/>
      <c r="C18" s="53"/>
      <c r="D18" s="53"/>
      <c r="E18" s="11"/>
      <c r="F18" s="13" t="str">
        <f t="shared" si="0"/>
        <v/>
      </c>
    </row>
    <row r="19" spans="1:6" ht="13.15">
      <c r="A19" s="48"/>
      <c r="B19" s="37"/>
      <c r="C19" s="53"/>
      <c r="D19" s="53"/>
      <c r="E19" s="11"/>
      <c r="F19" s="13" t="str">
        <f t="shared" si="0"/>
        <v/>
      </c>
    </row>
    <row r="20" spans="1:6" ht="13.15">
      <c r="A20" s="48"/>
      <c r="B20" s="36"/>
      <c r="C20" s="53"/>
      <c r="D20" s="53"/>
      <c r="E20" s="11"/>
      <c r="F20" s="13" t="str">
        <f t="shared" si="0"/>
        <v/>
      </c>
    </row>
    <row r="21" spans="1:6" ht="13.15">
      <c r="A21" s="48"/>
      <c r="B21" s="37"/>
      <c r="C21" s="53"/>
      <c r="D21" s="53"/>
      <c r="E21" s="11"/>
      <c r="F21" s="13" t="str">
        <f t="shared" si="0"/>
        <v/>
      </c>
    </row>
    <row r="22" spans="1:6" ht="13.15">
      <c r="A22" s="48"/>
      <c r="B22" s="37"/>
      <c r="C22" s="53"/>
      <c r="D22" s="53"/>
      <c r="E22" s="11"/>
      <c r="F22" s="13" t="str">
        <f t="shared" si="0"/>
        <v/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26"/>
      <c r="C40" s="53"/>
      <c r="D40" s="53"/>
      <c r="E40" s="11"/>
      <c r="F40" s="13" t="str">
        <f t="shared" si="0"/>
        <v/>
      </c>
    </row>
    <row r="41" spans="1:6" ht="13.15">
      <c r="A41" s="48"/>
      <c r="B41" s="26"/>
      <c r="C41" s="53"/>
      <c r="D41" s="53"/>
      <c r="E41" s="11"/>
      <c r="F41" s="13" t="str">
        <f t="shared" si="0"/>
        <v/>
      </c>
    </row>
    <row r="42" spans="1:6" ht="13.15">
      <c r="A42" s="48"/>
      <c r="B42" s="26"/>
      <c r="C42" s="53"/>
      <c r="D42" s="53"/>
      <c r="E42" s="11"/>
      <c r="F42" s="13" t="str">
        <f t="shared" si="0"/>
        <v/>
      </c>
    </row>
    <row r="43" spans="1:6" ht="13.15">
      <c r="A43" s="48"/>
      <c r="B43" s="27"/>
      <c r="C43" s="53"/>
      <c r="D43" s="53"/>
      <c r="E43" s="11"/>
      <c r="F43" s="13" t="str">
        <f t="shared" si="0"/>
        <v/>
      </c>
    </row>
    <row r="44" spans="1:6" ht="13.15">
      <c r="A44" s="48"/>
      <c r="B44" s="27"/>
      <c r="C44" s="53"/>
      <c r="D44" s="53"/>
      <c r="E44" s="11"/>
      <c r="F44" s="13" t="str">
        <f t="shared" si="0"/>
        <v/>
      </c>
    </row>
    <row r="45" spans="1:6" ht="13.15">
      <c r="A45" s="48"/>
      <c r="B45" s="27"/>
      <c r="C45" s="53"/>
      <c r="D45" s="53"/>
      <c r="E45" s="11"/>
      <c r="F45" s="13" t="str">
        <f t="shared" si="0"/>
        <v/>
      </c>
    </row>
    <row r="46" spans="1:6" ht="13.15">
      <c r="A46" s="48"/>
      <c r="B46" s="27"/>
      <c r="C46" s="53"/>
      <c r="D46" s="53"/>
      <c r="E46" s="11"/>
      <c r="F46" s="13" t="str">
        <f t="shared" si="0"/>
        <v/>
      </c>
    </row>
    <row r="47" spans="1:6">
      <c r="B47" s="5"/>
      <c r="C47" s="14"/>
      <c r="D47" s="14"/>
      <c r="E47" s="15"/>
    </row>
    <row r="48" spans="1:6" ht="13.15">
      <c r="A48" s="4" t="s">
        <v>0</v>
      </c>
      <c r="E48" s="30"/>
    </row>
    <row r="49" spans="1:13" ht="13.15">
      <c r="C49" s="29" t="s">
        <v>1</v>
      </c>
      <c r="D49" s="29" t="s">
        <v>2</v>
      </c>
      <c r="E49" s="42" t="s">
        <v>2</v>
      </c>
      <c r="F49" s="46" t="s">
        <v>3</v>
      </c>
    </row>
    <row r="50" spans="1:13" ht="13.15">
      <c r="A50" s="49" t="s">
        <v>4</v>
      </c>
      <c r="B50" s="16" t="s">
        <v>5</v>
      </c>
      <c r="C50" s="28" t="s">
        <v>6</v>
      </c>
      <c r="D50" s="28" t="s">
        <v>7</v>
      </c>
      <c r="E50" s="40" t="s">
        <v>8</v>
      </c>
      <c r="F50" s="17" t="s">
        <v>8</v>
      </c>
    </row>
    <row r="51" spans="1:13">
      <c r="A51" s="50" t="str">
        <f>IF(SUM(F$8:F$46)&lt;1,"",INDEX(A$8:A$46,MATCH(SMALL(F$8:F$46,ROW(A1)),F$8:F$46,0)))</f>
        <v>Hunkeler</v>
      </c>
      <c r="B51" s="8" t="str">
        <f>IF(SUM(F$8:F$46)&lt;1,"",INDEX(B$8:B$46,MATCH(SMALL(F$8:F$46,ROW(A1)),F$8:F$46,0)))</f>
        <v>Ueli</v>
      </c>
      <c r="C51" s="55">
        <f>IF(SUM(F$8:F$46)&lt;1,"",INDEX(C$8:C$46,MATCH(SMALL(F$8:F$46,ROW(A1)),F$8:F$46,0)))</f>
        <v>4</v>
      </c>
      <c r="D51" s="43">
        <f>IF(SUM(F$8:F$46)&lt;1,"",INDEX(E$8:E$46,MATCH(SMALL(F$8:F$46,ROW(B1)),F$8:F$46,0)))</f>
        <v>9.9510000000000005</v>
      </c>
      <c r="E51" s="98">
        <v>10.125999999999999</v>
      </c>
      <c r="F51" s="31">
        <f>IF(E51="","",RANK(E51,$E$51:$E$53,1))</f>
        <v>1</v>
      </c>
    </row>
    <row r="52" spans="1:13">
      <c r="A52" s="51" t="str">
        <f>IF(SUM(F$8:F$46)&lt;1.9,"",INDEX(A$8:A$46,MATCH(SMALL(F$8:F$46,ROW(A2)),F$8:F$46,0)))</f>
        <v>Meier</v>
      </c>
      <c r="B52" s="12" t="str">
        <f>IF(SUM(F$8:F$46)&lt;1.9,"",INDEX(B$8:B$46,MATCH(SMALL(F$8:F$46,ROW(A2)),F$8:F$46,0)))</f>
        <v>Loris</v>
      </c>
      <c r="C52" s="56">
        <f>IF(SUM(F$8:F$46)&lt;1.9,"",INDEX(C$8:C$46,MATCH(SMALL(F$8:F$46,ROW(A2)),F$8:F$46,0)))</f>
        <v>5</v>
      </c>
      <c r="D52" s="44">
        <f>IF(SUM(F$8:F$46)&lt;1.9,"",INDEX(E$8:E$46,MATCH(SMALL(F$8:F$46,ROW(B2)),F$8:F$46,0)))</f>
        <v>10.657</v>
      </c>
      <c r="E52" s="99">
        <v>10.784000000000001</v>
      </c>
      <c r="F52" s="32">
        <f t="shared" ref="F52:F53" si="1">IF(E52="","",RANK(E52,$E$51:$E$53,1))</f>
        <v>2</v>
      </c>
    </row>
    <row r="53" spans="1:13">
      <c r="A53" s="52" t="str">
        <f>IF(SUM(F$8:F$46)&lt;3.9,"",INDEX(A$8:A$46,MATCH(SMALL(F$8:F$46,ROW(A3)),F$8:F$46,0)))</f>
        <v/>
      </c>
      <c r="B53" s="20" t="str">
        <f>IF(SUM(F$8:F$46)&lt;3.9,"",INDEX(B$8:B$46,MATCH(SMALL(F$8:F$46,ROW(A3)),F$8:F$46,0)))</f>
        <v/>
      </c>
      <c r="C53" s="57" t="str">
        <f>IF(SUM(F$8:F$46)&lt;3.9,"",INDEX(C$8:C$46,MATCH(SMALL(F$8:F$46,ROW(A3)),F$8:F$46,0)))</f>
        <v/>
      </c>
      <c r="D53" s="45" t="str">
        <f>IF(SUM(F$8:F$46)&lt;3.9,"",INDEX(E$8:E$46,MATCH(SMALL(F$8:F$46,ROW(B3)),F$8:F$46,0)))</f>
        <v/>
      </c>
      <c r="E53" s="21"/>
      <c r="F53" s="33" t="str">
        <f t="shared" si="1"/>
        <v/>
      </c>
    </row>
    <row r="54" spans="1:13">
      <c r="A54" s="5"/>
      <c r="B54" s="5"/>
      <c r="C54" s="5"/>
      <c r="D54" s="5"/>
      <c r="E54" s="5"/>
      <c r="F54" s="5"/>
    </row>
    <row r="55" spans="1:13">
      <c r="A55" s="5"/>
      <c r="B55" s="5"/>
      <c r="C55" s="5"/>
      <c r="D55" s="5"/>
      <c r="E55" s="5"/>
      <c r="F55" s="5"/>
    </row>
    <row r="56" spans="1:13" ht="15">
      <c r="A56" s="41" t="str">
        <f>A3</f>
        <v>De schnöuscht Nebiker, Kategorie A</v>
      </c>
      <c r="B56" s="41"/>
      <c r="C56" s="5"/>
      <c r="D56" s="5"/>
      <c r="E56" s="5"/>
      <c r="F56" s="5"/>
    </row>
    <row r="57" spans="1:13">
      <c r="A57" s="5"/>
      <c r="B57" s="5"/>
      <c r="C57" s="5"/>
      <c r="D57" s="5"/>
      <c r="E57" s="5"/>
      <c r="F57" s="5"/>
    </row>
    <row r="58" spans="1:13" ht="13.9">
      <c r="A58" s="34" t="str">
        <f>IF(SUM(C51:C53)&lt;1,"",IF(F51=1,A51,IF(F52=1,A52,IF(F53=1,A53))))</f>
        <v>Hunkeler</v>
      </c>
      <c r="B58" s="35" t="str">
        <f>IF(SUM(C51:C53)&lt;1,"",IF(F51=1,B51,IF(F52=1,B52,IF(F53=1,B53))))</f>
        <v>Ueli</v>
      </c>
      <c r="C58" s="88">
        <f>IF(SUM(E51:E53)&lt;1,"",IF(F51=1,E51,IF(F52=1,E52,IF(F53=1,E53))))</f>
        <v>10.125999999999999</v>
      </c>
      <c r="D58" s="89"/>
      <c r="E58" s="89"/>
      <c r="M58" s="3"/>
    </row>
    <row r="59" spans="1:13">
      <c r="M59" s="3"/>
    </row>
    <row r="60" spans="1:13">
      <c r="M60" s="3"/>
    </row>
    <row r="61" spans="1:13">
      <c r="M61" s="3"/>
    </row>
    <row r="62" spans="1:13">
      <c r="M62" s="3"/>
    </row>
    <row r="63" spans="1:13">
      <c r="M63" s="3"/>
    </row>
    <row r="65" spans="1:12" ht="13.15" hidden="1" customHeight="1" outlineLevel="1">
      <c r="C65" s="29" t="s">
        <v>1</v>
      </c>
      <c r="D65" s="65" t="s">
        <v>2</v>
      </c>
      <c r="E65" s="29" t="s">
        <v>2</v>
      </c>
      <c r="F65" s="46" t="s">
        <v>3</v>
      </c>
    </row>
    <row r="66" spans="1:12" ht="13.15" hidden="1" customHeight="1" outlineLevel="1">
      <c r="A66" s="49" t="s">
        <v>4</v>
      </c>
      <c r="B66" s="16" t="s">
        <v>5</v>
      </c>
      <c r="C66" s="28" t="s">
        <v>6</v>
      </c>
      <c r="D66" s="66" t="s">
        <v>7</v>
      </c>
      <c r="E66" s="28" t="s">
        <v>8</v>
      </c>
      <c r="F66" s="17" t="s">
        <v>8</v>
      </c>
    </row>
    <row r="67" spans="1:12" ht="13.15" hidden="1" customHeight="1" outlineLevel="1">
      <c r="A67" s="50" t="str">
        <f>IF(SUM(F$51:F$53)&lt;1,"",INDEX(A$51:A$53,MATCH(SMALL(F$51:F$53,ROW(A1)),F$51:F$53,0)))</f>
        <v>Hunkeler</v>
      </c>
      <c r="B67" s="8" t="str">
        <f>IF(SUM(F$51:F$53)&lt;1,"",INDEX(B$51:B$53,MATCH(SMALL(F$51:F$53,ROW(A1)),F$51:F$53,0)))</f>
        <v>Ueli</v>
      </c>
      <c r="C67" s="55">
        <f>IF(SUM(F$51:F$53)&lt;1,"",INDEX(C$51:C$53,MATCH(SMALL(F$51:F$53,ROW(A1)),F$51:F$53,0)))</f>
        <v>4</v>
      </c>
      <c r="D67" s="43">
        <f>IF(SUM(F$51:F$53)&lt;1,"",INDEX(D$51:D$53,MATCH(SMALL(E$51:E$53,ROW(A1)),E$51:E$53,0)))</f>
        <v>9.9510000000000005</v>
      </c>
      <c r="E67" s="43">
        <f>IF(SUM(F$51:F$53)&lt;1,"",INDEX(E$51:E$53,MATCH(SMALL(F$51:F$53,ROW(A1)),F$51:F$53,0)))</f>
        <v>10.125999999999999</v>
      </c>
      <c r="F67" s="62">
        <f>IF(SUM(F$51:F$53)&lt;1,"",INDEX(F$51:F$53,MATCH(SMALL(F$51:F$53,ROW(B1)),F$51:F$53,0)))</f>
        <v>1</v>
      </c>
    </row>
    <row r="68" spans="1:12" ht="13.15" hidden="1" customHeight="1" outlineLevel="1">
      <c r="A68" s="50" t="str">
        <f>IF(SUM(F$51:F$53)&lt;1.9,"",INDEX(A$51:A$53,MATCH(SMALL(F$51:F$53,ROW(A2)),F$51:F$53,0)))</f>
        <v>Meier</v>
      </c>
      <c r="B68" s="8" t="str">
        <f>IF(SUM(F$51:F$53)&lt;1.9,"",INDEX(B$51:B$53,MATCH(SMALL(F$51:F$53,ROW(A2)),F$51:F$53,0)))</f>
        <v>Loris</v>
      </c>
      <c r="C68" s="55">
        <f>IF(SUM(F$51:F$53)&lt;1.9,"",INDEX(C$51:C$53,MATCH(SMALL(F$51:F$53,ROW(A2)),F$51:F$53,0)))</f>
        <v>5</v>
      </c>
      <c r="D68" s="43">
        <f>IF(SUM(F$51:F$53)&lt;1.9,"",INDEX(D$51:D$53,MATCH(SMALL(E$51:E$53,ROW(A2)),E$51:E$53,0)))</f>
        <v>10.657</v>
      </c>
      <c r="E68" s="43">
        <f>IF(SUM(F$51:F$53)&lt;1.9,"",INDEX(E$51:E$53,MATCH(SMALL(F$51:F$53,ROW(A2)),F$51:F$53,0)))</f>
        <v>10.784000000000001</v>
      </c>
      <c r="F68" s="62">
        <f>IF(SUM(F$51:F$53)&lt;1.9,"",INDEX(F$51:F$53,MATCH(SMALL(F$51:F$53,ROW(B2)),F$51:F$53,0)))</f>
        <v>2</v>
      </c>
    </row>
    <row r="69" spans="1:12" ht="13.15" hidden="1" customHeight="1" outlineLevel="1">
      <c r="A69" s="50" t="str">
        <f>IF(SUM(F$51:F$53)&lt;5.9,"",INDEX(A$51:A$53,MATCH(SMALL(F$51:F$53,ROW(A3)),F$51:F$53,0)))</f>
        <v/>
      </c>
      <c r="B69" s="8" t="str">
        <f>IF(SUM(F$51:F$53)&lt;5.9,"",INDEX(B$51:B$53,MATCH(SMALL(F$51:F$53,ROW(A3)),F$51:F$53,0)))</f>
        <v/>
      </c>
      <c r="C69" s="55" t="str">
        <f>IF(SUM(F$51:F$53)&lt;5.9,"",INDEX(C$51:C$53,MATCH(SMALL(F$51:F$53,ROW(A3)),F$51:F$53,0)))</f>
        <v/>
      </c>
      <c r="D69" s="43" t="str">
        <f>IF(SUM(F$51:F$53)&lt;5.9,"",INDEX(D$51:D$53,MATCH(SMALL(E$51:E$53,ROW(A3)),E$51:E$53,0)))</f>
        <v/>
      </c>
      <c r="E69" s="43" t="str">
        <f>IF(SUM(F$51:F$53)&lt;5.9,"",INDEX(E$51:E$53,MATCH(SMALL(F$51:F$53,ROW(A3)),F$51:F$53,0)))</f>
        <v/>
      </c>
      <c r="F69" s="62" t="str">
        <f>IF(SUM(F$51:F$53)&lt;5.9,"",INDEX(F$51:F$53,MATCH(SMALL(F$51:F$53,ROW(B3)),F$51:F$53,0)))</f>
        <v/>
      </c>
    </row>
    <row r="70" spans="1:12" collapsed="1">
      <c r="L70"/>
    </row>
  </sheetData>
  <mergeCells count="7">
    <mergeCell ref="C58:E58"/>
    <mergeCell ref="F5:F7"/>
    <mergeCell ref="A5:A7"/>
    <mergeCell ref="B5:B7"/>
    <mergeCell ref="D5:D7"/>
    <mergeCell ref="E5:E7"/>
    <mergeCell ref="C5:C7"/>
  </mergeCells>
  <conditionalFormatting sqref="A8:E46">
    <cfRule type="expression" dxfId="23" priority="4">
      <formula>MOD(ROUNDUP(SUBTOTAL(103,$A$8:$A8)/3,0),2)=1</formula>
    </cfRule>
  </conditionalFormatting>
  <conditionalFormatting sqref="F8:F46">
    <cfRule type="expression" dxfId="22" priority="3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8"/>
  <sheetViews>
    <sheetView topLeftCell="A23" zoomScaleNormal="100" workbookViewId="0">
      <selection activeCell="E51" sqref="E51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2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26</v>
      </c>
      <c r="B3" s="5"/>
      <c r="C3" s="6" t="s">
        <v>27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28</v>
      </c>
      <c r="B8" s="23" t="s">
        <v>29</v>
      </c>
      <c r="C8" s="54">
        <v>6</v>
      </c>
      <c r="D8" s="54">
        <v>2008</v>
      </c>
      <c r="E8" s="7">
        <v>12.205</v>
      </c>
      <c r="F8" s="9">
        <f t="shared" ref="F8:F44" si="0">IF(E8="","",RANK(E8,$E$8:$E$44,2))</f>
        <v>1</v>
      </c>
      <c r="G8" s="10"/>
      <c r="H8" s="10"/>
    </row>
    <row r="9" spans="1:8" ht="13.15">
      <c r="A9" s="48" t="s">
        <v>17</v>
      </c>
      <c r="B9" s="24" t="s">
        <v>30</v>
      </c>
      <c r="C9" s="53">
        <v>7</v>
      </c>
      <c r="D9" s="53">
        <v>2008</v>
      </c>
      <c r="E9" s="11">
        <v>14.755000000000001</v>
      </c>
      <c r="F9" s="13">
        <f t="shared" si="0"/>
        <v>3</v>
      </c>
    </row>
    <row r="10" spans="1:8" ht="13.15">
      <c r="A10" s="48" t="s">
        <v>31</v>
      </c>
      <c r="B10" s="36" t="s">
        <v>32</v>
      </c>
      <c r="C10" s="53">
        <v>8</v>
      </c>
      <c r="D10" s="53">
        <v>2007</v>
      </c>
      <c r="E10" s="11">
        <v>13.984</v>
      </c>
      <c r="F10" s="13">
        <f t="shared" si="0"/>
        <v>2</v>
      </c>
    </row>
    <row r="11" spans="1:8" ht="13.15">
      <c r="A11" s="48"/>
      <c r="B11" s="36"/>
      <c r="C11" s="53"/>
      <c r="D11" s="53"/>
      <c r="E11" s="11"/>
      <c r="F11" s="13" t="str">
        <f t="shared" si="0"/>
        <v/>
      </c>
    </row>
    <row r="12" spans="1:8" ht="13.15">
      <c r="A12" s="48"/>
      <c r="B12" s="36"/>
      <c r="C12" s="53"/>
      <c r="D12" s="53"/>
      <c r="E12" s="11"/>
      <c r="F12" s="13" t="str">
        <f t="shared" si="0"/>
        <v/>
      </c>
    </row>
    <row r="13" spans="1:8" ht="13.15">
      <c r="A13" s="48"/>
      <c r="B13" s="37"/>
      <c r="C13" s="53"/>
      <c r="D13" s="53"/>
      <c r="E13" s="11"/>
      <c r="F13" s="13" t="str">
        <f t="shared" si="0"/>
        <v/>
      </c>
    </row>
    <row r="14" spans="1:8" ht="13.15">
      <c r="A14" s="48"/>
      <c r="B14" s="37"/>
      <c r="C14" s="53"/>
      <c r="D14" s="53"/>
      <c r="E14" s="11"/>
      <c r="F14" s="13" t="str">
        <f t="shared" si="0"/>
        <v/>
      </c>
    </row>
    <row r="15" spans="1:8" ht="13.15">
      <c r="A15" s="48"/>
      <c r="B15" s="36"/>
      <c r="C15" s="53"/>
      <c r="D15" s="53"/>
      <c r="E15" s="11"/>
      <c r="F15" s="13" t="str">
        <f t="shared" si="0"/>
        <v/>
      </c>
    </row>
    <row r="16" spans="1:8" ht="13.15">
      <c r="A16" s="48"/>
      <c r="B16" s="37"/>
      <c r="C16" s="53"/>
      <c r="D16" s="53"/>
      <c r="E16" s="11"/>
      <c r="F16" s="13" t="str">
        <f t="shared" si="0"/>
        <v/>
      </c>
    </row>
    <row r="17" spans="1:6" ht="13.15">
      <c r="A17" s="48"/>
      <c r="B17" s="37"/>
      <c r="C17" s="53"/>
      <c r="D17" s="53"/>
      <c r="E17" s="11"/>
      <c r="F17" s="13" t="str">
        <f t="shared" si="0"/>
        <v/>
      </c>
    </row>
    <row r="18" spans="1:6" ht="13.15">
      <c r="A18" s="48"/>
      <c r="B18" s="37"/>
      <c r="C18" s="53"/>
      <c r="D18" s="53"/>
      <c r="E18" s="11"/>
      <c r="F18" s="13" t="str">
        <f t="shared" si="0"/>
        <v/>
      </c>
    </row>
    <row r="19" spans="1:6" ht="13.15">
      <c r="A19" s="48"/>
      <c r="B19" s="37"/>
      <c r="C19" s="53"/>
      <c r="D19" s="53"/>
      <c r="E19" s="11"/>
      <c r="F19" s="13" t="str">
        <f t="shared" si="0"/>
        <v/>
      </c>
    </row>
    <row r="20" spans="1:6" ht="13.15">
      <c r="A20" s="48"/>
      <c r="B20" s="36"/>
      <c r="C20" s="53"/>
      <c r="D20" s="53"/>
      <c r="E20" s="11"/>
      <c r="F20" s="13" t="str">
        <f t="shared" si="0"/>
        <v/>
      </c>
    </row>
    <row r="21" spans="1:6" ht="13.15">
      <c r="A21" s="48"/>
      <c r="B21" s="37"/>
      <c r="C21" s="53"/>
      <c r="D21" s="53"/>
      <c r="E21" s="11"/>
      <c r="F21" s="13" t="str">
        <f t="shared" si="0"/>
        <v/>
      </c>
    </row>
    <row r="22" spans="1:6" ht="13.15">
      <c r="A22" s="48"/>
      <c r="B22" s="37"/>
      <c r="C22" s="53"/>
      <c r="D22" s="53"/>
      <c r="E22" s="11"/>
      <c r="F22" s="13" t="str">
        <f t="shared" si="0"/>
        <v/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26"/>
      <c r="C40" s="53"/>
      <c r="D40" s="53" t="str">
        <f t="shared" ref="D40:D44" si="1">IF(A40="","","B")</f>
        <v/>
      </c>
      <c r="E40" s="11"/>
      <c r="F40" s="13" t="str">
        <f t="shared" si="0"/>
        <v/>
      </c>
    </row>
    <row r="41" spans="1:6" ht="13.15">
      <c r="A41" s="48"/>
      <c r="B41" s="26"/>
      <c r="C41" s="53"/>
      <c r="D41" s="53" t="str">
        <f t="shared" si="1"/>
        <v/>
      </c>
      <c r="E41" s="11"/>
      <c r="F41" s="13" t="str">
        <f t="shared" si="0"/>
        <v/>
      </c>
    </row>
    <row r="42" spans="1:6" ht="13.15">
      <c r="A42" s="48"/>
      <c r="B42" s="26"/>
      <c r="C42" s="53"/>
      <c r="D42" s="53" t="str">
        <f t="shared" si="1"/>
        <v/>
      </c>
      <c r="E42" s="11"/>
      <c r="F42" s="13" t="str">
        <f t="shared" si="0"/>
        <v/>
      </c>
    </row>
    <row r="43" spans="1:6" ht="13.15">
      <c r="A43" s="48"/>
      <c r="B43" s="27"/>
      <c r="C43" s="53"/>
      <c r="D43" s="53" t="str">
        <f t="shared" si="1"/>
        <v/>
      </c>
      <c r="E43" s="11"/>
      <c r="F43" s="13" t="str">
        <f t="shared" si="0"/>
        <v/>
      </c>
    </row>
    <row r="44" spans="1:6" ht="13.15">
      <c r="A44" s="48"/>
      <c r="B44" s="27"/>
      <c r="C44" s="53"/>
      <c r="D44" s="53" t="str">
        <f t="shared" si="1"/>
        <v/>
      </c>
      <c r="E44" s="11"/>
      <c r="F44" s="13" t="str">
        <f t="shared" si="0"/>
        <v/>
      </c>
    </row>
    <row r="45" spans="1:6">
      <c r="B45" s="5"/>
      <c r="C45" s="14"/>
      <c r="D45" s="14"/>
      <c r="E45" s="15"/>
    </row>
    <row r="46" spans="1:6" ht="13.15">
      <c r="A46" s="4" t="s">
        <v>0</v>
      </c>
      <c r="E46" s="30"/>
    </row>
    <row r="47" spans="1:6" ht="13.15">
      <c r="C47" s="29" t="s">
        <v>1</v>
      </c>
      <c r="D47" s="29" t="s">
        <v>2</v>
      </c>
      <c r="E47" s="42" t="s">
        <v>2</v>
      </c>
      <c r="F47" s="46" t="s">
        <v>3</v>
      </c>
    </row>
    <row r="48" spans="1:6" ht="13.15">
      <c r="A48" s="49" t="s">
        <v>4</v>
      </c>
      <c r="B48" s="16" t="s">
        <v>5</v>
      </c>
      <c r="C48" s="28" t="s">
        <v>6</v>
      </c>
      <c r="D48" s="28" t="s">
        <v>7</v>
      </c>
      <c r="E48" s="40" t="s">
        <v>8</v>
      </c>
      <c r="F48" s="17" t="s">
        <v>8</v>
      </c>
    </row>
    <row r="49" spans="1:13">
      <c r="A49" s="50" t="str">
        <f>IF(SUM(F$8:F$44)&lt;1,"",INDEX(A$8:A$44,MATCH(SMALL(F$8:F$44,ROW(A1)),F$8:F$44,0)))</f>
        <v>Wermelinger</v>
      </c>
      <c r="B49" s="8" t="str">
        <f>IF(SUM(F$8:F$44)&lt;1,"",INDEX(B$8:B$44,MATCH(SMALL(F$8:F$44,ROW(A1)),F$8:F$44,0)))</f>
        <v>Tanja</v>
      </c>
      <c r="C49" s="55">
        <f>IF(SUM(F$8:F$44)&lt;1,"",INDEX(C$8:C$44,MATCH(SMALL(F$8:F$44,ROW(A1)),F$8:F$44,0)))</f>
        <v>6</v>
      </c>
      <c r="D49" s="43">
        <f>IF(SUM(F$8:F$44)&lt;1,"",INDEX(E$8:E$44,MATCH(SMALL(F$8:F$44,ROW(B1)),F$8:F$44,0)))</f>
        <v>12.205</v>
      </c>
      <c r="E49" s="98">
        <v>12.234</v>
      </c>
      <c r="F49" s="31">
        <f>IF(E49="","",RANK(E49,$E$49:$E$51,1))</f>
        <v>1</v>
      </c>
    </row>
    <row r="50" spans="1:13">
      <c r="A50" s="51" t="str">
        <f>IF(SUM(F$8:F$44)&lt;1.9,"",INDEX(A$8:A$44,MATCH(SMALL(F$8:F$44,ROW(A2)),F$8:F$44,0)))</f>
        <v>Lustenberger</v>
      </c>
      <c r="B50" s="12" t="str">
        <f>IF(SUM(F$8:F$44)&lt;1.9,"",INDEX(B$8:B$44,MATCH(SMALL(F$8:F$44,ROW(A2)),F$8:F$44,0)))</f>
        <v>Lena</v>
      </c>
      <c r="C50" s="56">
        <f>IF(SUM(F$8:F$44)&lt;1.9,"",INDEX(C$8:C$44,MATCH(SMALL(F$8:F$44,ROW(A2)),F$8:F$44,0)))</f>
        <v>8</v>
      </c>
      <c r="D50" s="44">
        <f>IF(SUM(F$8:F$44)&lt;1.9,"",INDEX(E$8:E$44,MATCH(SMALL(F$8:F$44,ROW(B2)),F$8:F$44,0)))</f>
        <v>13.984</v>
      </c>
      <c r="E50" s="99">
        <v>12.97</v>
      </c>
      <c r="F50" s="32">
        <f t="shared" ref="F50:F51" si="2">IF(E50="","",RANK(E50,$E$49:$E$51,1))</f>
        <v>2</v>
      </c>
    </row>
    <row r="51" spans="1:13">
      <c r="A51" s="52" t="str">
        <f>IF(SUM(F$8:F$44)&lt;3.9,"",INDEX(A$8:A$44,MATCH(SMALL(F$8:F$44,ROW(A3)),F$8:F$44,0)))</f>
        <v>Winkler</v>
      </c>
      <c r="B51" s="20" t="str">
        <f>IF(SUM(F$8:F$44)&lt;3.9,"",INDEX(B$8:B$44,MATCH(SMALL(F$8:F$44,ROW(A3)),F$8:F$44,0)))</f>
        <v>Nele</v>
      </c>
      <c r="C51" s="57">
        <f>IF(SUM(F$8:F$44)&lt;3.9,"",INDEX(C$8:C$44,MATCH(SMALL(F$8:F$44,ROW(A3)),F$8:F$44,0)))</f>
        <v>7</v>
      </c>
      <c r="D51" s="45">
        <f>IF(SUM(F$8:F$44)&lt;3.9,"",INDEX(E$8:E$44,MATCH(SMALL(F$8:F$44,ROW(B3)),F$8:F$44,0)))</f>
        <v>14.755000000000001</v>
      </c>
      <c r="E51" s="100">
        <v>14.538</v>
      </c>
      <c r="F51" s="33">
        <f t="shared" si="2"/>
        <v>3</v>
      </c>
    </row>
    <row r="52" spans="1:13">
      <c r="A52" s="5"/>
      <c r="B52" s="5"/>
      <c r="C52" s="5"/>
      <c r="D52" s="5"/>
      <c r="E52" s="5"/>
      <c r="F52" s="5"/>
    </row>
    <row r="53" spans="1:13">
      <c r="A53" s="5"/>
      <c r="B53" s="5"/>
      <c r="C53" s="5"/>
      <c r="D53" s="5"/>
      <c r="E53" s="5"/>
      <c r="F53" s="5"/>
    </row>
    <row r="54" spans="1:13" ht="15">
      <c r="A54" s="41" t="str">
        <f>A3</f>
        <v>Di schnöuscht Nebikeri, Kategorie B</v>
      </c>
      <c r="B54" s="41"/>
      <c r="C54" s="5"/>
      <c r="D54" s="5"/>
      <c r="E54" s="5"/>
      <c r="F54" s="5"/>
    </row>
    <row r="55" spans="1:13">
      <c r="A55" s="5"/>
      <c r="B55" s="5"/>
      <c r="C55" s="5"/>
      <c r="D55" s="5"/>
      <c r="E55" s="5"/>
      <c r="F55" s="5"/>
    </row>
    <row r="56" spans="1:13" ht="13.9">
      <c r="A56" s="34" t="str">
        <f>IF(SUM(C49:C51)&lt;1,"",IF(F49=1,A49,IF(F50=1,A50,IF(F51=1,A51))))</f>
        <v>Wermelinger</v>
      </c>
      <c r="B56" s="35" t="str">
        <f>IF(SUM(C49:C51)&lt;1,"",IF(F49=1,B49,IF(F50=1,B50,IF(F51=1,B51))))</f>
        <v>Tanja</v>
      </c>
      <c r="C56" s="88">
        <f>IF(SUM(E49:E51)&lt;1,"",IF(F49=1,E49,IF(F50=1,E50,IF(F51=1,E51))))</f>
        <v>12.234</v>
      </c>
      <c r="D56" s="89"/>
      <c r="E56" s="89"/>
      <c r="M56" s="3"/>
    </row>
    <row r="57" spans="1:13">
      <c r="M57" s="3"/>
    </row>
    <row r="58" spans="1:13">
      <c r="M58" s="3"/>
    </row>
    <row r="59" spans="1:13">
      <c r="M59" s="3"/>
    </row>
    <row r="60" spans="1:13">
      <c r="M60" s="3"/>
    </row>
    <row r="61" spans="1:13">
      <c r="M61" s="3"/>
    </row>
    <row r="63" spans="1:13" ht="13.15" hidden="1" customHeight="1" outlineLevel="1">
      <c r="C63" s="29" t="s">
        <v>1</v>
      </c>
      <c r="D63" s="65" t="s">
        <v>2</v>
      </c>
      <c r="E63" s="29" t="s">
        <v>2</v>
      </c>
      <c r="F63" s="46" t="s">
        <v>3</v>
      </c>
    </row>
    <row r="64" spans="1:13" ht="13.15" hidden="1" customHeight="1" outlineLevel="1">
      <c r="A64" s="49" t="s">
        <v>4</v>
      </c>
      <c r="B64" s="16" t="s">
        <v>5</v>
      </c>
      <c r="C64" s="28" t="s">
        <v>6</v>
      </c>
      <c r="D64" s="66" t="s">
        <v>7</v>
      </c>
      <c r="E64" s="28" t="s">
        <v>8</v>
      </c>
      <c r="F64" s="17" t="s">
        <v>8</v>
      </c>
    </row>
    <row r="65" spans="1:12" ht="13.15" hidden="1" customHeight="1" outlineLevel="1">
      <c r="A65" s="50" t="str">
        <f>IF(SUM(F$49:F$51)&lt;1,"",INDEX(A$49:A$51,MATCH(SMALL(F$49:F$51,ROW(A1)),F$49:F$51,0)))</f>
        <v>Wermelinger</v>
      </c>
      <c r="B65" s="8" t="str">
        <f>IF(SUM(F$49:F$51)&lt;1,"",INDEX(B$49:B$51,MATCH(SMALL(F$49:F$51,ROW(A1)),F$49:F$51,0)))</f>
        <v>Tanja</v>
      </c>
      <c r="C65" s="55">
        <f>IF(SUM(F$49:F$51)&lt;1,"",INDEX(C$49:C$51,MATCH(SMALL(F$49:F$51,ROW(A1)),F$49:F$51,0)))</f>
        <v>6</v>
      </c>
      <c r="D65" s="43">
        <f>IF(SUM(F$49:F$51)&lt;1,"",INDEX(D$49:D$51,MATCH(SMALL(E$49:E$51,ROW(A1)),E$49:E$51,0)))</f>
        <v>12.205</v>
      </c>
      <c r="E65" s="43">
        <f>IF(SUM(F$49:F$51)&lt;1,"",INDEX(E$49:E$51,MATCH(SMALL(F$49:F$51,ROW(A1)),F$49:F$51,0)))</f>
        <v>12.234</v>
      </c>
      <c r="F65" s="62">
        <f>IF(SUM(F$49:F$51)&lt;1,"",INDEX(F$49:F$51,MATCH(SMALL(F$49:F$51,ROW(B1)),F$49:F$51,0)))</f>
        <v>1</v>
      </c>
    </row>
    <row r="66" spans="1:12" ht="13.15" hidden="1" customHeight="1" outlineLevel="1">
      <c r="A66" s="50" t="str">
        <f>IF(SUM(F$49:F$51)&lt;1.9,"",INDEX(A$49:A$51,MATCH(SMALL(F$49:F$51,ROW(A2)),F$49:F$51,0)))</f>
        <v>Lustenberger</v>
      </c>
      <c r="B66" s="8" t="str">
        <f>IF(SUM(F$49:F$51)&lt;1.9,"",INDEX(B$49:B$51,MATCH(SMALL(F$49:F$51,ROW(A2)),F$49:F$51,0)))</f>
        <v>Lena</v>
      </c>
      <c r="C66" s="55">
        <f>IF(SUM(F$49:F$51)&lt;1.9,"",INDEX(C$49:C$51,MATCH(SMALL(F$49:F$51,ROW(A2)),F$49:F$51,0)))</f>
        <v>8</v>
      </c>
      <c r="D66" s="43">
        <f>IF(SUM(F$49:F$51)&lt;1.9,"",INDEX(D$49:D$51,MATCH(SMALL(E$49:E$51,ROW(A2)),E$49:E$51,0)))</f>
        <v>13.984</v>
      </c>
      <c r="E66" s="43">
        <f>IF(SUM(F$49:F$51)&lt;1.9,"",INDEX(E$49:E$51,MATCH(SMALL(F$49:F$51,ROW(A2)),F$49:F$51,0)))</f>
        <v>12.97</v>
      </c>
      <c r="F66" s="62">
        <f>IF(SUM(F$49:F$51)&lt;1.9,"",INDEX(F$49:F$51,MATCH(SMALL(F$49:F$51,ROW(B2)),F$49:F$51,0)))</f>
        <v>2</v>
      </c>
    </row>
    <row r="67" spans="1:12" ht="13.15" hidden="1" customHeight="1" outlineLevel="1">
      <c r="A67" s="50" t="str">
        <f>IF(SUM(F$49:F$51)&lt;5.9,"",INDEX(A$49:A$51,MATCH(SMALL(F$49:F$51,ROW(A3)),F$49:F$51,0)))</f>
        <v>Winkler</v>
      </c>
      <c r="B67" s="8" t="str">
        <f>IF(SUM(F$49:F$51)&lt;5.9,"",INDEX(B$49:B$51,MATCH(SMALL(F$49:F$51,ROW(A3)),F$49:F$51,0)))</f>
        <v>Nele</v>
      </c>
      <c r="C67" s="55">
        <f>IF(SUM(F$49:F$51)&lt;5.9,"",INDEX(C$49:C$51,MATCH(SMALL(F$49:F$51,ROW(A3)),F$49:F$51,0)))</f>
        <v>7</v>
      </c>
      <c r="D67" s="43">
        <f>IF(SUM(F$49:F$51)&lt;5.9,"",INDEX(D$49:D$51,MATCH(SMALL(E$49:E$51,ROW(A3)),E$49:E$51,0)))</f>
        <v>14.755000000000001</v>
      </c>
      <c r="E67" s="43">
        <f>IF(SUM(F$49:F$51)&lt;5.9,"",INDEX(E$49:E$51,MATCH(SMALL(F$49:F$51,ROW(A3)),F$49:F$51,0)))</f>
        <v>14.538</v>
      </c>
      <c r="F67" s="62">
        <f>IF(SUM(F$49:F$51)&lt;5.9,"",INDEX(F$49:F$51,MATCH(SMALL(F$49:F$51,ROW(B3)),F$49:F$51,0)))</f>
        <v>3</v>
      </c>
    </row>
    <row r="68" spans="1:12" collapsed="1">
      <c r="L68"/>
    </row>
  </sheetData>
  <mergeCells count="7">
    <mergeCell ref="C56:E56"/>
    <mergeCell ref="F5:F7"/>
    <mergeCell ref="A5:A7"/>
    <mergeCell ref="B5:B7"/>
    <mergeCell ref="D5:D7"/>
    <mergeCell ref="E5:E7"/>
    <mergeCell ref="C5:C7"/>
  </mergeCells>
  <conditionalFormatting sqref="A8:E44">
    <cfRule type="expression" dxfId="21" priority="4">
      <formula>MOD(ROUNDUP(SUBTOTAL(103,$A$8:$A8)/3,0),2)=1</formula>
    </cfRule>
  </conditionalFormatting>
  <conditionalFormatting sqref="F8:F44">
    <cfRule type="expression" dxfId="20" priority="3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7"/>
  <sheetViews>
    <sheetView topLeftCell="A22" zoomScaleNormal="100" workbookViewId="0">
      <selection activeCell="E51" sqref="E51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3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33</v>
      </c>
      <c r="B3" s="5"/>
      <c r="C3" s="6" t="s">
        <v>27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34</v>
      </c>
      <c r="B8" s="23" t="s">
        <v>35</v>
      </c>
      <c r="C8" s="53">
        <v>9</v>
      </c>
      <c r="D8" s="54">
        <v>2008</v>
      </c>
      <c r="E8" s="7">
        <v>13.233000000000001</v>
      </c>
      <c r="F8" s="9">
        <f t="shared" ref="F8:F43" si="0">IF(E8="","",RANK(E8,$E$8:$E$43,2))</f>
        <v>6</v>
      </c>
      <c r="H8" s="10"/>
    </row>
    <row r="9" spans="1:8" ht="13.15">
      <c r="A9" s="48" t="s">
        <v>36</v>
      </c>
      <c r="B9" s="24" t="s">
        <v>37</v>
      </c>
      <c r="C9" s="53">
        <v>10</v>
      </c>
      <c r="D9" s="53">
        <v>2008</v>
      </c>
      <c r="E9" s="11">
        <v>11.837</v>
      </c>
      <c r="F9" s="13">
        <f t="shared" si="0"/>
        <v>5</v>
      </c>
    </row>
    <row r="10" spans="1:8" ht="13.15">
      <c r="A10" s="48" t="s">
        <v>38</v>
      </c>
      <c r="B10" s="36" t="s">
        <v>39</v>
      </c>
      <c r="C10" s="53">
        <v>11</v>
      </c>
      <c r="D10" s="53">
        <v>2007</v>
      </c>
      <c r="E10" s="11">
        <v>10.972</v>
      </c>
      <c r="F10" s="13">
        <f t="shared" si="0"/>
        <v>3</v>
      </c>
    </row>
    <row r="11" spans="1:8" ht="13.15">
      <c r="A11" s="48" t="s">
        <v>19</v>
      </c>
      <c r="B11" s="36" t="s">
        <v>40</v>
      </c>
      <c r="C11" s="53">
        <v>13</v>
      </c>
      <c r="D11" s="53">
        <v>2007</v>
      </c>
      <c r="E11" s="11">
        <v>10.102</v>
      </c>
      <c r="F11" s="13">
        <f t="shared" si="0"/>
        <v>1</v>
      </c>
    </row>
    <row r="12" spans="1:8" ht="13.15">
      <c r="A12" s="48" t="s">
        <v>41</v>
      </c>
      <c r="B12" s="37" t="s">
        <v>42</v>
      </c>
      <c r="C12" s="53">
        <v>14</v>
      </c>
      <c r="D12" s="53">
        <v>2007</v>
      </c>
      <c r="E12" s="11">
        <v>11.457000000000001</v>
      </c>
      <c r="F12" s="13">
        <f t="shared" si="0"/>
        <v>4</v>
      </c>
    </row>
    <row r="13" spans="1:8" ht="13.15">
      <c r="A13" s="48" t="s">
        <v>43</v>
      </c>
      <c r="B13" s="37" t="s">
        <v>44</v>
      </c>
      <c r="C13" s="53">
        <v>15</v>
      </c>
      <c r="D13" s="53">
        <v>2007</v>
      </c>
      <c r="E13" s="11">
        <v>10.666</v>
      </c>
      <c r="F13" s="13">
        <f t="shared" si="0"/>
        <v>2</v>
      </c>
    </row>
    <row r="14" spans="1:8" ht="13.15">
      <c r="A14" s="48" t="s">
        <v>45</v>
      </c>
      <c r="B14" s="36" t="s">
        <v>46</v>
      </c>
      <c r="C14" s="53">
        <v>16</v>
      </c>
      <c r="D14" s="53">
        <v>2007</v>
      </c>
      <c r="E14" s="11">
        <v>13.599</v>
      </c>
      <c r="F14" s="13">
        <f t="shared" si="0"/>
        <v>7</v>
      </c>
    </row>
    <row r="15" spans="1:8" ht="13.15">
      <c r="A15" s="48"/>
      <c r="B15" s="37"/>
      <c r="C15" s="53"/>
      <c r="D15" s="53"/>
      <c r="E15" s="11"/>
      <c r="F15" s="13" t="str">
        <f t="shared" si="0"/>
        <v/>
      </c>
    </row>
    <row r="16" spans="1:8" ht="13.15">
      <c r="A16" s="48"/>
      <c r="B16" s="37"/>
      <c r="C16" s="53"/>
      <c r="D16" s="53"/>
      <c r="E16" s="11"/>
      <c r="F16" s="13" t="str">
        <f t="shared" si="0"/>
        <v/>
      </c>
    </row>
    <row r="17" spans="1:6" ht="13.15">
      <c r="A17" s="48"/>
      <c r="B17" s="37"/>
      <c r="C17" s="53"/>
      <c r="D17" s="53"/>
      <c r="E17" s="11"/>
      <c r="F17" s="13" t="str">
        <f t="shared" si="0"/>
        <v/>
      </c>
    </row>
    <row r="18" spans="1:6" ht="13.15">
      <c r="A18" s="48"/>
      <c r="B18" s="37"/>
      <c r="C18" s="53"/>
      <c r="D18" s="53"/>
      <c r="E18" s="11"/>
      <c r="F18" s="13" t="str">
        <f t="shared" si="0"/>
        <v/>
      </c>
    </row>
    <row r="19" spans="1:6" ht="13.15">
      <c r="A19" s="48"/>
      <c r="B19" s="36"/>
      <c r="C19" s="53"/>
      <c r="D19" s="53"/>
      <c r="E19" s="11"/>
      <c r="F19" s="13" t="str">
        <f t="shared" si="0"/>
        <v/>
      </c>
    </row>
    <row r="20" spans="1:6" ht="13.15">
      <c r="A20" s="48"/>
      <c r="B20" s="37"/>
      <c r="C20" s="53"/>
      <c r="D20" s="53"/>
      <c r="E20" s="11"/>
      <c r="F20" s="13" t="str">
        <f t="shared" si="0"/>
        <v/>
      </c>
    </row>
    <row r="21" spans="1:6" ht="13.15">
      <c r="A21" s="48"/>
      <c r="B21" s="37"/>
      <c r="C21" s="53"/>
      <c r="D21" s="53"/>
      <c r="E21" s="11"/>
      <c r="F21" s="13" t="str">
        <f t="shared" si="0"/>
        <v/>
      </c>
    </row>
    <row r="22" spans="1:6" ht="13.15">
      <c r="A22" s="48"/>
      <c r="B22" s="37"/>
      <c r="C22" s="53"/>
      <c r="D22" s="53"/>
      <c r="E22" s="11"/>
      <c r="F22" s="13" t="str">
        <f t="shared" si="0"/>
        <v/>
      </c>
    </row>
    <row r="23" spans="1:6" ht="13.15">
      <c r="A23" s="48"/>
      <c r="B23" s="25"/>
      <c r="C23" s="53"/>
      <c r="D23" s="53"/>
      <c r="E23" s="11"/>
      <c r="F23" s="13" t="str">
        <f t="shared" si="0"/>
        <v/>
      </c>
    </row>
    <row r="24" spans="1:6" ht="13.15">
      <c r="A24" s="48"/>
      <c r="B24" s="37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6"/>
      <c r="C26" s="53"/>
      <c r="D26" s="53"/>
      <c r="E26" s="11"/>
      <c r="F26" s="13" t="str">
        <f t="shared" si="0"/>
        <v/>
      </c>
    </row>
    <row r="27" spans="1:6" ht="13.15">
      <c r="A27" s="48"/>
      <c r="B27" s="37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6"/>
      <c r="C30" s="53"/>
      <c r="D30" s="53"/>
      <c r="E30" s="11"/>
      <c r="F30" s="13" t="str">
        <f t="shared" si="0"/>
        <v/>
      </c>
    </row>
    <row r="31" spans="1:6" ht="13.15">
      <c r="A31" s="48"/>
      <c r="B31" s="37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26"/>
      <c r="C39" s="53"/>
      <c r="D39" s="53" t="str">
        <f t="shared" ref="D39:D43" si="1">IF(A39="","","B")</f>
        <v/>
      </c>
      <c r="E39" s="11"/>
      <c r="F39" s="13" t="str">
        <f t="shared" si="0"/>
        <v/>
      </c>
    </row>
    <row r="40" spans="1:6" ht="13.15">
      <c r="A40" s="48"/>
      <c r="B40" s="26"/>
      <c r="C40" s="53"/>
      <c r="D40" s="53" t="str">
        <f t="shared" si="1"/>
        <v/>
      </c>
      <c r="E40" s="11"/>
      <c r="F40" s="13" t="str">
        <f t="shared" si="0"/>
        <v/>
      </c>
    </row>
    <row r="41" spans="1:6" ht="13.15">
      <c r="A41" s="48"/>
      <c r="B41" s="26"/>
      <c r="C41" s="53"/>
      <c r="D41" s="53" t="str">
        <f t="shared" si="1"/>
        <v/>
      </c>
      <c r="E41" s="11"/>
      <c r="F41" s="13" t="str">
        <f t="shared" si="0"/>
        <v/>
      </c>
    </row>
    <row r="42" spans="1:6" ht="13.15">
      <c r="A42" s="48"/>
      <c r="B42" s="27"/>
      <c r="C42" s="53"/>
      <c r="D42" s="53" t="str">
        <f t="shared" si="1"/>
        <v/>
      </c>
      <c r="E42" s="11"/>
      <c r="F42" s="13" t="str">
        <f t="shared" si="0"/>
        <v/>
      </c>
    </row>
    <row r="43" spans="1:6" ht="13.15">
      <c r="A43" s="48"/>
      <c r="B43" s="27"/>
      <c r="C43" s="53"/>
      <c r="D43" s="53" t="str">
        <f t="shared" si="1"/>
        <v/>
      </c>
      <c r="E43" s="11"/>
      <c r="F43" s="13" t="str">
        <f t="shared" si="0"/>
        <v/>
      </c>
    </row>
    <row r="44" spans="1:6">
      <c r="B44" s="5"/>
      <c r="C44" s="14"/>
      <c r="D44" s="14"/>
      <c r="E44" s="15"/>
    </row>
    <row r="45" spans="1:6" ht="13.15">
      <c r="A45" s="4" t="s">
        <v>0</v>
      </c>
      <c r="E45" s="30"/>
    </row>
    <row r="46" spans="1:6" ht="13.15">
      <c r="C46" s="29" t="s">
        <v>1</v>
      </c>
      <c r="D46" s="29" t="s">
        <v>2</v>
      </c>
      <c r="E46" s="42" t="s">
        <v>2</v>
      </c>
      <c r="F46" s="46" t="s">
        <v>3</v>
      </c>
    </row>
    <row r="47" spans="1:6" ht="13.15">
      <c r="A47" s="49" t="s">
        <v>4</v>
      </c>
      <c r="B47" s="16" t="s">
        <v>5</v>
      </c>
      <c r="C47" s="28" t="s">
        <v>6</v>
      </c>
      <c r="D47" s="28" t="s">
        <v>7</v>
      </c>
      <c r="E47" s="40" t="s">
        <v>8</v>
      </c>
      <c r="F47" s="17" t="s">
        <v>8</v>
      </c>
    </row>
    <row r="48" spans="1:6">
      <c r="A48" s="50" t="str">
        <f>IF(SUM(F$8:F$43)&lt;1,"",INDEX(A$8:A$43,MATCH(SMALL(F$8:F$43,ROW(A1)),F$8:F$43,0)))</f>
        <v>Müller</v>
      </c>
      <c r="B48" s="8" t="str">
        <f>IF(SUM(F$8:F$43)&lt;1,"",INDEX(B$8:B$43,MATCH(SMALL(F$8:F$43,ROW(A1)),F$8:F$43,0)))</f>
        <v>Milo</v>
      </c>
      <c r="C48" s="55">
        <f>IF(SUM(F$8:F$43)&lt;1,"",INDEX(C$8:C$43,MATCH(SMALL(F$8:F$43,ROW(A1)),F$8:F$43,0)))</f>
        <v>13</v>
      </c>
      <c r="D48" s="43">
        <f>IF(SUM(F$8:F$43)&lt;1,"",INDEX(E$8:E$43,MATCH(SMALL(F$8:F$43,ROW(B1)),F$8:F$43,0)))</f>
        <v>10.102</v>
      </c>
      <c r="E48" s="98">
        <v>10.193</v>
      </c>
      <c r="F48" s="31">
        <f>IF(E48="","",RANK(E48,$E$48:$E$50,1))</f>
        <v>1</v>
      </c>
    </row>
    <row r="49" spans="1:14">
      <c r="A49" s="51" t="str">
        <f>IF(SUM(F$8:F$43)&lt;1.9,"",INDEX(A$8:A$43,MATCH(SMALL(F$8:F$43,ROW(A2)),F$8:F$43,0)))</f>
        <v>Bucher</v>
      </c>
      <c r="B49" s="12" t="str">
        <f>IF(SUM(F$8:F$43)&lt;1.9,"",INDEX(B$8:B$43,MATCH(SMALL(F$8:F$43,ROW(A2)),F$8:F$43,0)))</f>
        <v>Nino</v>
      </c>
      <c r="C49" s="56">
        <f>IF(SUM(F$8:F$43)&lt;1.9,"",INDEX(C$8:C$43,MATCH(SMALL(F$8:F$43,ROW(A2)),F$8:F$43,0)))</f>
        <v>15</v>
      </c>
      <c r="D49" s="44">
        <f>IF(SUM(F$8:F$43)&lt;1.9,"",INDEX(E$8:E$43,MATCH(SMALL(F$8:F$43,ROW(B2)),F$8:F$43,0)))</f>
        <v>10.666</v>
      </c>
      <c r="E49" s="99">
        <v>10.538</v>
      </c>
      <c r="F49" s="32">
        <f t="shared" ref="F49:F50" si="2">IF(E49="","",RANK(E49,$E$48:$E$50,1))</f>
        <v>2</v>
      </c>
    </row>
    <row r="50" spans="1:14">
      <c r="A50" s="52" t="str">
        <f>IF(SUM(F$8:F$43)&lt;3.9,"",INDEX(A$8:A$43,MATCH(SMALL(F$8:F$43,ROW(A3)),F$8:F$43,0)))</f>
        <v>Knöpfli</v>
      </c>
      <c r="B50" s="20" t="str">
        <f>IF(SUM(F$8:F$43)&lt;3.9,"",INDEX(B$8:B$43,MATCH(SMALL(F$8:F$43,ROW(A3)),F$8:F$43,0)))</f>
        <v>Marco</v>
      </c>
      <c r="C50" s="57">
        <f>IF(SUM(F$8:F$43)&lt;3.9,"",INDEX(C$8:C$43,MATCH(SMALL(F$8:F$43,ROW(A3)),F$8:F$43,0)))</f>
        <v>11</v>
      </c>
      <c r="D50" s="45">
        <f>IF(SUM(F$8:F$43)&lt;3.9,"",INDEX(E$8:E$43,MATCH(SMALL(F$8:F$43,ROW(B3)),F$8:F$43,0)))</f>
        <v>10.972</v>
      </c>
      <c r="E50" s="100">
        <v>13.555999999999999</v>
      </c>
      <c r="F50" s="33">
        <f t="shared" si="2"/>
        <v>3</v>
      </c>
    </row>
    <row r="51" spans="1:14">
      <c r="A51" s="5"/>
      <c r="B51" s="5"/>
      <c r="C51" s="5"/>
      <c r="D51" s="5"/>
      <c r="E51" s="5"/>
      <c r="F51" s="5"/>
    </row>
    <row r="52" spans="1:14">
      <c r="A52" s="5"/>
      <c r="B52" s="5"/>
      <c r="C52" s="5"/>
      <c r="D52" s="5"/>
      <c r="E52" s="5"/>
      <c r="F52" s="5"/>
    </row>
    <row r="53" spans="1:14" ht="15">
      <c r="A53" s="41" t="str">
        <f>A3</f>
        <v>De schnöuscht Nebiker, Kategorie B</v>
      </c>
      <c r="B53" s="41"/>
      <c r="C53" s="5"/>
      <c r="D53" s="5"/>
      <c r="E53" s="5"/>
      <c r="F53" s="5"/>
    </row>
    <row r="54" spans="1:14">
      <c r="A54" s="5"/>
      <c r="B54" s="5"/>
      <c r="C54" s="5"/>
      <c r="D54" s="5"/>
      <c r="E54" s="5"/>
      <c r="F54" s="5"/>
    </row>
    <row r="55" spans="1:14" ht="13.9">
      <c r="A55" s="34" t="str">
        <f>IF(SUM(C48:C50)&lt;1,"",IF(F48=1,A48,IF(F49=1,A49,IF(F50=1,A50))))</f>
        <v>Müller</v>
      </c>
      <c r="B55" s="35" t="str">
        <f>IF(SUM(C48:C50)&lt;1,"",IF(F48=1,B48,IF(F49=1,B49,IF(F50=1,B50))))</f>
        <v>Milo</v>
      </c>
      <c r="C55" s="88">
        <f>IF(SUM(E48:E50)&lt;1,"",IF(F48=1,E48,IF(F49=1,E49,IF(F50=1,E50))))</f>
        <v>10.193</v>
      </c>
      <c r="D55" s="89"/>
      <c r="E55" s="89"/>
      <c r="N55" s="3"/>
    </row>
    <row r="56" spans="1:14">
      <c r="G56" s="22"/>
      <c r="N56" s="3"/>
    </row>
    <row r="57" spans="1:14">
      <c r="G57" s="22"/>
      <c r="N57" s="3"/>
    </row>
    <row r="58" spans="1:14">
      <c r="G58" s="22"/>
      <c r="N58" s="3"/>
    </row>
    <row r="59" spans="1:14">
      <c r="G59" s="22"/>
      <c r="N59" s="3"/>
    </row>
    <row r="60" spans="1:14">
      <c r="G60" s="22"/>
      <c r="N60" s="3"/>
    </row>
    <row r="62" spans="1:14" ht="13.15" hidden="1" customHeight="1" outlineLevel="1">
      <c r="C62" s="29" t="s">
        <v>1</v>
      </c>
      <c r="D62" s="65" t="s">
        <v>2</v>
      </c>
      <c r="E62" s="29" t="s">
        <v>2</v>
      </c>
      <c r="F62" s="46" t="s">
        <v>3</v>
      </c>
    </row>
    <row r="63" spans="1:14" ht="13.15" hidden="1" customHeight="1" outlineLevel="1">
      <c r="A63" s="49" t="s">
        <v>4</v>
      </c>
      <c r="B63" s="16" t="s">
        <v>5</v>
      </c>
      <c r="C63" s="28" t="s">
        <v>6</v>
      </c>
      <c r="D63" s="66" t="s">
        <v>7</v>
      </c>
      <c r="E63" s="28" t="s">
        <v>8</v>
      </c>
      <c r="F63" s="17" t="s">
        <v>8</v>
      </c>
    </row>
    <row r="64" spans="1:14" ht="13.15" hidden="1" customHeight="1" outlineLevel="1">
      <c r="A64" s="50" t="str">
        <f>IF(SUM(F$48:F$50)&lt;1,"",INDEX(A$48:A$50,MATCH(SMALL(F$48:F$50,ROW(A1)),F$48:F$50,0)))</f>
        <v>Müller</v>
      </c>
      <c r="B64" s="8" t="str">
        <f>IF(SUM(F$48:F$50)&lt;1,"",INDEX(B$48:B$50,MATCH(SMALL(F$48:F$50,ROW(A1)),F$48:F$50,0)))</f>
        <v>Milo</v>
      </c>
      <c r="C64" s="55">
        <f>IF(SUM(F$48:F$50)&lt;1,"",INDEX(C$48:C$50,MATCH(SMALL(F$48:F$50,ROW(A1)),F$48:F$50,0)))</f>
        <v>13</v>
      </c>
      <c r="D64" s="43">
        <f>IF(SUM(F$48:F$50)&lt;1,"",INDEX(D$48:D$50,MATCH(SMALL(E$48:E$50,ROW(A1)),E$48:E$50,0)))</f>
        <v>10.102</v>
      </c>
      <c r="E64" s="43">
        <f>IF(SUM(F$48:F$50)&lt;1,"",INDEX(E$48:E$50,MATCH(SMALL(F$48:F$50,ROW(A1)),F$48:F$50,0)))</f>
        <v>10.193</v>
      </c>
      <c r="F64" s="62">
        <f>IF(SUM(F$48:F$50)&lt;1,"",INDEX(F$48:F$50,MATCH(SMALL(F$48:F$50,ROW(B1)),F$48:F$50,0)))</f>
        <v>1</v>
      </c>
    </row>
    <row r="65" spans="1:13" ht="13.15" hidden="1" customHeight="1" outlineLevel="1">
      <c r="A65" s="50" t="str">
        <f>IF(SUM(F$48:F$50)&lt;1.9,"",INDEX(A$48:A$50,MATCH(SMALL(F$48:F$50,ROW(A2)),F$48:F$50,0)))</f>
        <v>Bucher</v>
      </c>
      <c r="B65" s="8" t="str">
        <f>IF(SUM(F$48:F$50)&lt;1.9,"",INDEX(B$48:B$50,MATCH(SMALL(F$48:F$50,ROW(A2)),F$48:F$50,0)))</f>
        <v>Nino</v>
      </c>
      <c r="C65" s="55">
        <f>IF(SUM(F$48:F$50)&lt;1.9,"",INDEX(C$48:C$50,MATCH(SMALL(F$48:F$50,ROW(A2)),F$48:F$50,0)))</f>
        <v>15</v>
      </c>
      <c r="D65" s="43">
        <f>IF(SUM(F$48:F$50)&lt;1.9,"",INDEX(D$48:D$50,MATCH(SMALL(E$48:E$50,ROW(A2)),E$48:E$50,0)))</f>
        <v>10.666</v>
      </c>
      <c r="E65" s="43">
        <f>IF(SUM(F$48:F$50)&lt;1.9,"",INDEX(E$48:E$50,MATCH(SMALL(F$48:F$50,ROW(A2)),F$48:F$50,0)))</f>
        <v>10.538</v>
      </c>
      <c r="F65" s="62">
        <f>IF(SUM(F$48:F$50)&lt;1.9,"",INDEX(F$48:F$50,MATCH(SMALL(F$48:F$50,ROW(B2)),F$48:F$50,0)))</f>
        <v>2</v>
      </c>
    </row>
    <row r="66" spans="1:13" ht="13.15" hidden="1" customHeight="1" outlineLevel="1">
      <c r="A66" s="50" t="str">
        <f>IF(SUM(F$48:F$50)&lt;5.9,"",INDEX(A$48:A$50,MATCH(SMALL(F$48:F$50,ROW(A3)),F$48:F$50,0)))</f>
        <v>Knöpfli</v>
      </c>
      <c r="B66" s="8" t="str">
        <f>IF(SUM(F$48:F$50)&lt;5.9,"",INDEX(B$48:B$50,MATCH(SMALL(F$48:F$50,ROW(A3)),F$48:F$50,0)))</f>
        <v>Marco</v>
      </c>
      <c r="C66" s="55">
        <f>IF(SUM(F$48:F$50)&lt;5.9,"",INDEX(C$48:C$50,MATCH(SMALL(F$48:F$50,ROW(A3)),F$48:F$50,0)))</f>
        <v>11</v>
      </c>
      <c r="D66" s="43">
        <f>IF(SUM(F$48:F$50)&lt;5.9,"",INDEX(D$48:D$50,MATCH(SMALL(E$48:E$50,ROW(A3)),E$48:E$50,0)))</f>
        <v>10.972</v>
      </c>
      <c r="E66" s="43">
        <f>IF(SUM(F$48:F$50)&lt;5.9,"",INDEX(E$48:E$50,MATCH(SMALL(F$48:F$50,ROW(A3)),F$48:F$50,0)))</f>
        <v>13.555999999999999</v>
      </c>
      <c r="F66" s="62">
        <f>IF(SUM(F$48:F$50)&lt;5.9,"",INDEX(F$48:F$50,MATCH(SMALL(F$48:F$50,ROW(B3)),F$48:F$50,0)))</f>
        <v>3</v>
      </c>
    </row>
    <row r="67" spans="1:13" collapsed="1">
      <c r="M67"/>
    </row>
  </sheetData>
  <mergeCells count="7">
    <mergeCell ref="C55:E55"/>
    <mergeCell ref="F5:F7"/>
    <mergeCell ref="A5:A7"/>
    <mergeCell ref="B5:B7"/>
    <mergeCell ref="D5:D7"/>
    <mergeCell ref="E5:E7"/>
    <mergeCell ref="C5:C7"/>
  </mergeCells>
  <conditionalFormatting sqref="A8:E43">
    <cfRule type="expression" dxfId="19" priority="3">
      <formula>MOD(ROUNDUP(SUBTOTAL(103,$A$8:$A8)/3,0),2)=1</formula>
    </cfRule>
  </conditionalFormatting>
  <conditionalFormatting sqref="F8:F43">
    <cfRule type="expression" dxfId="18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8"/>
  <sheetViews>
    <sheetView topLeftCell="A25" zoomScaleNormal="100" workbookViewId="0">
      <selection activeCell="E52" sqref="E52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3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47</v>
      </c>
      <c r="B3" s="5"/>
      <c r="C3" s="6" t="s">
        <v>48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49</v>
      </c>
      <c r="B8" s="23" t="s">
        <v>50</v>
      </c>
      <c r="C8" s="53">
        <v>17</v>
      </c>
      <c r="D8" s="54">
        <v>2010</v>
      </c>
      <c r="E8" s="7">
        <v>13.114000000000001</v>
      </c>
      <c r="F8" s="9">
        <f t="shared" ref="F8:F44" si="0">IF(E8="","",RANK(E8,$E$8:$E$44,2))</f>
        <v>3</v>
      </c>
      <c r="H8" s="10"/>
    </row>
    <row r="9" spans="1:8" ht="13.15">
      <c r="A9" s="48" t="s">
        <v>51</v>
      </c>
      <c r="B9" s="24" t="s">
        <v>52</v>
      </c>
      <c r="C9" s="53">
        <v>18</v>
      </c>
      <c r="D9" s="53">
        <v>2010</v>
      </c>
      <c r="E9" s="11">
        <v>14.734999999999999</v>
      </c>
      <c r="F9" s="13">
        <f t="shared" si="0"/>
        <v>7</v>
      </c>
    </row>
    <row r="10" spans="1:8" ht="13.15">
      <c r="A10" s="48" t="s">
        <v>19</v>
      </c>
      <c r="B10" s="36" t="s">
        <v>53</v>
      </c>
      <c r="C10" s="53">
        <v>19</v>
      </c>
      <c r="D10" s="53">
        <v>2010</v>
      </c>
      <c r="E10" s="11">
        <v>13.25</v>
      </c>
      <c r="F10" s="13">
        <f t="shared" si="0"/>
        <v>4</v>
      </c>
    </row>
    <row r="11" spans="1:8" ht="13.15">
      <c r="A11" s="48" t="s">
        <v>54</v>
      </c>
      <c r="B11" s="36" t="s">
        <v>209</v>
      </c>
      <c r="C11" s="53">
        <v>20</v>
      </c>
      <c r="D11" s="53">
        <v>2010</v>
      </c>
      <c r="E11" s="11">
        <v>13.308</v>
      </c>
      <c r="F11" s="13">
        <f t="shared" si="0"/>
        <v>5</v>
      </c>
    </row>
    <row r="12" spans="1:8" ht="13.15">
      <c r="A12" s="48" t="s">
        <v>28</v>
      </c>
      <c r="B12" s="36" t="s">
        <v>55</v>
      </c>
      <c r="C12" s="53">
        <v>21</v>
      </c>
      <c r="D12" s="53">
        <v>2010</v>
      </c>
      <c r="E12" s="11">
        <v>12.090999999999999</v>
      </c>
      <c r="F12" s="13">
        <f t="shared" si="0"/>
        <v>1</v>
      </c>
    </row>
    <row r="13" spans="1:8" ht="13.15">
      <c r="A13" s="48" t="s">
        <v>56</v>
      </c>
      <c r="B13" s="37" t="s">
        <v>57</v>
      </c>
      <c r="C13" s="53">
        <v>22</v>
      </c>
      <c r="D13" s="53">
        <v>2010</v>
      </c>
      <c r="E13" s="11">
        <v>14.433999999999999</v>
      </c>
      <c r="F13" s="13">
        <f t="shared" si="0"/>
        <v>6</v>
      </c>
    </row>
    <row r="14" spans="1:8" ht="13.15">
      <c r="A14" s="48" t="s">
        <v>58</v>
      </c>
      <c r="B14" s="37" t="s">
        <v>59</v>
      </c>
      <c r="C14" s="53">
        <v>23</v>
      </c>
      <c r="D14" s="53">
        <v>2009</v>
      </c>
      <c r="E14" s="11">
        <v>12.403</v>
      </c>
      <c r="F14" s="13">
        <f t="shared" si="0"/>
        <v>2</v>
      </c>
    </row>
    <row r="15" spans="1:8" ht="13.15">
      <c r="A15" s="48" t="s">
        <v>60</v>
      </c>
      <c r="B15" s="36" t="s">
        <v>61</v>
      </c>
      <c r="C15" s="53">
        <v>24</v>
      </c>
      <c r="D15" s="53">
        <v>2009</v>
      </c>
      <c r="E15" s="11">
        <v>15.315</v>
      </c>
      <c r="F15" s="13">
        <f t="shared" si="0"/>
        <v>8</v>
      </c>
    </row>
    <row r="16" spans="1:8" ht="13.15">
      <c r="A16" s="48"/>
      <c r="B16" s="37"/>
      <c r="C16" s="53"/>
      <c r="D16" s="53"/>
      <c r="E16" s="11"/>
      <c r="F16" s="13" t="str">
        <f t="shared" si="0"/>
        <v/>
      </c>
    </row>
    <row r="17" spans="1:6" ht="13.15">
      <c r="A17" s="48"/>
      <c r="B17" s="37"/>
      <c r="C17" s="53"/>
      <c r="D17" s="53"/>
      <c r="E17" s="11"/>
      <c r="F17" s="13" t="str">
        <f t="shared" si="0"/>
        <v/>
      </c>
    </row>
    <row r="18" spans="1:6" ht="13.15">
      <c r="A18" s="48"/>
      <c r="B18" s="37"/>
      <c r="C18" s="53"/>
      <c r="D18" s="53"/>
      <c r="E18" s="11"/>
      <c r="F18" s="13" t="str">
        <f t="shared" si="0"/>
        <v/>
      </c>
    </row>
    <row r="19" spans="1:6" ht="13.15">
      <c r="A19" s="48"/>
      <c r="B19" s="37"/>
      <c r="C19" s="53"/>
      <c r="D19" s="53"/>
      <c r="E19" s="11"/>
      <c r="F19" s="13" t="str">
        <f t="shared" si="0"/>
        <v/>
      </c>
    </row>
    <row r="20" spans="1:6" ht="13.15">
      <c r="A20" s="48"/>
      <c r="B20" s="36"/>
      <c r="C20" s="53"/>
      <c r="D20" s="53"/>
      <c r="E20" s="11"/>
      <c r="F20" s="13" t="str">
        <f t="shared" si="0"/>
        <v/>
      </c>
    </row>
    <row r="21" spans="1:6" ht="13.15">
      <c r="A21" s="48"/>
      <c r="B21" s="37"/>
      <c r="C21" s="53"/>
      <c r="D21" s="53"/>
      <c r="E21" s="11"/>
      <c r="F21" s="13" t="str">
        <f t="shared" si="0"/>
        <v/>
      </c>
    </row>
    <row r="22" spans="1:6" ht="13.15">
      <c r="A22" s="48"/>
      <c r="B22" s="37"/>
      <c r="C22" s="53"/>
      <c r="D22" s="53"/>
      <c r="E22" s="11"/>
      <c r="F22" s="13" t="str">
        <f t="shared" si="0"/>
        <v/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26"/>
      <c r="C40" s="53"/>
      <c r="D40" s="53" t="str">
        <f t="shared" ref="D40:D44" si="1">IF(A40="","","C")</f>
        <v/>
      </c>
      <c r="E40" s="11"/>
      <c r="F40" s="13" t="str">
        <f t="shared" si="0"/>
        <v/>
      </c>
    </row>
    <row r="41" spans="1:6" ht="13.15">
      <c r="A41" s="48"/>
      <c r="B41" s="26"/>
      <c r="C41" s="53"/>
      <c r="D41" s="53" t="str">
        <f t="shared" si="1"/>
        <v/>
      </c>
      <c r="E41" s="11"/>
      <c r="F41" s="13" t="str">
        <f t="shared" si="0"/>
        <v/>
      </c>
    </row>
    <row r="42" spans="1:6" ht="13.15">
      <c r="A42" s="48"/>
      <c r="B42" s="26"/>
      <c r="C42" s="53"/>
      <c r="D42" s="53" t="str">
        <f t="shared" si="1"/>
        <v/>
      </c>
      <c r="E42" s="11"/>
      <c r="F42" s="13" t="str">
        <f t="shared" si="0"/>
        <v/>
      </c>
    </row>
    <row r="43" spans="1:6" ht="13.15">
      <c r="A43" s="48"/>
      <c r="B43" s="27"/>
      <c r="C43" s="53"/>
      <c r="D43" s="53" t="str">
        <f t="shared" si="1"/>
        <v/>
      </c>
      <c r="E43" s="11"/>
      <c r="F43" s="13" t="str">
        <f t="shared" si="0"/>
        <v/>
      </c>
    </row>
    <row r="44" spans="1:6" ht="13.15">
      <c r="A44" s="48"/>
      <c r="B44" s="27"/>
      <c r="C44" s="53"/>
      <c r="D44" s="53" t="str">
        <f t="shared" si="1"/>
        <v/>
      </c>
      <c r="E44" s="11"/>
      <c r="F44" s="13" t="str">
        <f t="shared" si="0"/>
        <v/>
      </c>
    </row>
    <row r="45" spans="1:6">
      <c r="B45" s="5"/>
      <c r="C45" s="14"/>
      <c r="D45" s="14"/>
      <c r="E45" s="15"/>
    </row>
    <row r="46" spans="1:6" ht="13.15">
      <c r="A46" s="4" t="s">
        <v>0</v>
      </c>
      <c r="E46" s="30"/>
    </row>
    <row r="47" spans="1:6" ht="13.15">
      <c r="C47" s="29" t="s">
        <v>1</v>
      </c>
      <c r="D47" s="29" t="s">
        <v>2</v>
      </c>
      <c r="E47" s="42" t="s">
        <v>2</v>
      </c>
      <c r="F47" s="46" t="s">
        <v>3</v>
      </c>
    </row>
    <row r="48" spans="1:6" ht="13.15">
      <c r="A48" s="49" t="s">
        <v>4</v>
      </c>
      <c r="B48" s="16" t="s">
        <v>5</v>
      </c>
      <c r="C48" s="28" t="s">
        <v>6</v>
      </c>
      <c r="D48" s="28" t="s">
        <v>7</v>
      </c>
      <c r="E48" s="40" t="s">
        <v>8</v>
      </c>
      <c r="F48" s="17" t="s">
        <v>8</v>
      </c>
    </row>
    <row r="49" spans="1:14">
      <c r="A49" s="50" t="str">
        <f>IF(SUM(F$8:F$44)&lt;1,"",INDEX(A$8:A$44,MATCH(SMALL(F$8:F$44,ROW(A1)),F$8:F$44,0)))</f>
        <v>Wermelinger</v>
      </c>
      <c r="B49" s="8" t="str">
        <f>IF(SUM(F$8:F$44)&lt;1,"",INDEX(B$8:B$44,MATCH(SMALL(F$8:F$44,ROW(A1)),F$8:F$44,0)))</f>
        <v>Lara</v>
      </c>
      <c r="C49" s="55">
        <f>IF(SUM(F$8:F$44)&lt;1,"",INDEX(C$8:C$44,MATCH(SMALL(F$8:F$44,ROW(A1)),F$8:F$44,0)))</f>
        <v>21</v>
      </c>
      <c r="D49" s="43">
        <f>IF(SUM(F$8:F$44)&lt;1,"",INDEX(E$8:E$44,MATCH(SMALL(F$8:F$44,ROW(B1)),F$8:F$44,0)))</f>
        <v>12.090999999999999</v>
      </c>
      <c r="E49" s="98">
        <v>11.978</v>
      </c>
      <c r="F49" s="31">
        <f>IF(E49="","",RANK(E49,$E$49:$E$51,1))</f>
        <v>1</v>
      </c>
    </row>
    <row r="50" spans="1:14">
      <c r="A50" s="51" t="str">
        <f>IF(SUM(F$8:F$44)&lt;1.9,"",INDEX(A$8:A$44,MATCH(SMALL(F$8:F$44,ROW(A2)),F$8:F$44,0)))</f>
        <v>Heller</v>
      </c>
      <c r="B50" s="12" t="str">
        <f>IF(SUM(F$8:F$44)&lt;1.9,"",INDEX(B$8:B$44,MATCH(SMALL(F$8:F$44,ROW(A2)),F$8:F$44,0)))</f>
        <v>Lea</v>
      </c>
      <c r="C50" s="56">
        <f>IF(SUM(F$8:F$44)&lt;1.9,"",INDEX(C$8:C$44,MATCH(SMALL(F$8:F$44,ROW(A2)),F$8:F$44,0)))</f>
        <v>23</v>
      </c>
      <c r="D50" s="44">
        <f>IF(SUM(F$8:F$44)&lt;1.9,"",INDEX(E$8:E$44,MATCH(SMALL(F$8:F$44,ROW(B2)),F$8:F$44,0)))</f>
        <v>12.403</v>
      </c>
      <c r="E50" s="99">
        <v>12.334</v>
      </c>
      <c r="F50" s="32">
        <f t="shared" ref="F50:F51" si="2">IF(E50="","",RANK(E50,$E$49:$E$51,1))</f>
        <v>2</v>
      </c>
    </row>
    <row r="51" spans="1:14">
      <c r="A51" s="52" t="str">
        <f>IF(SUM(F$8:F$44)&lt;3.9,"",INDEX(A$8:A$44,MATCH(SMALL(F$8:F$44,ROW(A3)),F$8:F$44,0)))</f>
        <v>Oxhaj</v>
      </c>
      <c r="B51" s="20" t="str">
        <f>IF(SUM(F$8:F$44)&lt;3.9,"",INDEX(B$8:B$44,MATCH(SMALL(F$8:F$44,ROW(A3)),F$8:F$44,0)))</f>
        <v>Genisa</v>
      </c>
      <c r="C51" s="57">
        <f>IF(SUM(F$8:F$44)&lt;3.9,"",INDEX(C$8:C$44,MATCH(SMALL(F$8:F$44,ROW(A3)),F$8:F$44,0)))</f>
        <v>17</v>
      </c>
      <c r="D51" s="45">
        <f>IF(SUM(F$8:F$44)&lt;3.9,"",INDEX(E$8:E$44,MATCH(SMALL(F$8:F$44,ROW(B3)),F$8:F$44,0)))</f>
        <v>13.114000000000001</v>
      </c>
      <c r="E51" s="100">
        <v>13.231</v>
      </c>
      <c r="F51" s="33">
        <f t="shared" si="2"/>
        <v>3</v>
      </c>
    </row>
    <row r="52" spans="1:14">
      <c r="A52" s="5"/>
      <c r="B52" s="5"/>
      <c r="C52" s="5"/>
      <c r="D52" s="5"/>
      <c r="E52" s="5"/>
      <c r="F52" s="5"/>
    </row>
    <row r="53" spans="1:14">
      <c r="A53" s="5"/>
      <c r="B53" s="5"/>
      <c r="C53" s="5"/>
      <c r="D53" s="5"/>
      <c r="E53" s="5"/>
      <c r="F53" s="5"/>
    </row>
    <row r="54" spans="1:14" ht="15">
      <c r="A54" s="41" t="str">
        <f>A3</f>
        <v>Di schnöuscht Nebikeri, Kategorie C</v>
      </c>
      <c r="B54" s="41"/>
      <c r="C54" s="5"/>
      <c r="D54" s="5"/>
      <c r="E54" s="5"/>
      <c r="F54" s="5"/>
    </row>
    <row r="55" spans="1:14">
      <c r="A55" s="5"/>
      <c r="B55" s="5"/>
      <c r="C55" s="5"/>
      <c r="D55" s="5"/>
      <c r="E55" s="5"/>
      <c r="F55" s="5"/>
    </row>
    <row r="56" spans="1:14" ht="13.9">
      <c r="A56" s="34" t="str">
        <f>IF(SUM(C49:C51)&lt;1,"",IF(F49=1,A49,IF(F50=1,A50,IF(F51=1,A51))))</f>
        <v>Wermelinger</v>
      </c>
      <c r="B56" s="35" t="str">
        <f>IF(SUM(C49:C51)&lt;1,"",IF(F49=1,B49,IF(F50=1,B50,IF(F51=1,B51))))</f>
        <v>Lara</v>
      </c>
      <c r="C56" s="88">
        <f>IF(SUM(E49:E51)&lt;1,"",IF(F49=1,E49,IF(F50=1,E50,IF(F51=1,E51))))</f>
        <v>11.978</v>
      </c>
      <c r="D56" s="89"/>
      <c r="E56" s="89"/>
      <c r="N56" s="3"/>
    </row>
    <row r="57" spans="1:14">
      <c r="G57" s="22"/>
      <c r="N57" s="3"/>
    </row>
    <row r="58" spans="1:14">
      <c r="G58" s="22"/>
      <c r="N58" s="3"/>
    </row>
    <row r="59" spans="1:14">
      <c r="G59" s="22"/>
      <c r="N59" s="3"/>
    </row>
    <row r="60" spans="1:14">
      <c r="G60" s="22"/>
      <c r="N60" s="3"/>
    </row>
    <row r="61" spans="1:14">
      <c r="G61" s="22"/>
      <c r="N61" s="3"/>
    </row>
    <row r="63" spans="1:14" ht="13.15" hidden="1" customHeight="1" outlineLevel="1">
      <c r="C63" s="29" t="s">
        <v>1</v>
      </c>
      <c r="D63" s="65" t="s">
        <v>2</v>
      </c>
      <c r="E63" s="29" t="s">
        <v>2</v>
      </c>
      <c r="F63" s="46" t="s">
        <v>3</v>
      </c>
    </row>
    <row r="64" spans="1:14" ht="13.15" hidden="1" customHeight="1" outlineLevel="1">
      <c r="A64" s="49" t="s">
        <v>4</v>
      </c>
      <c r="B64" s="16" t="s">
        <v>5</v>
      </c>
      <c r="C64" s="28" t="s">
        <v>6</v>
      </c>
      <c r="D64" s="66" t="s">
        <v>7</v>
      </c>
      <c r="E64" s="28" t="s">
        <v>8</v>
      </c>
      <c r="F64" s="17" t="s">
        <v>8</v>
      </c>
    </row>
    <row r="65" spans="1:13" ht="13.15" hidden="1" customHeight="1" outlineLevel="1">
      <c r="A65" s="50" t="str">
        <f>IF(SUM(F$49:F$51)&lt;1,"",INDEX(A$49:A$51,MATCH(SMALL(F$49:F$51,ROW(A1)),F$49:F$51,0)))</f>
        <v>Wermelinger</v>
      </c>
      <c r="B65" s="8" t="str">
        <f>IF(SUM(F$49:F$51)&lt;1,"",INDEX(B$49:B$51,MATCH(SMALL(F$49:F$51,ROW(A1)),F$49:F$51,0)))</f>
        <v>Lara</v>
      </c>
      <c r="C65" s="55">
        <f>IF(SUM(F$49:F$51)&lt;1,"",INDEX(C$49:C$51,MATCH(SMALL(F$49:F$51,ROW(A1)),F$49:F$51,0)))</f>
        <v>21</v>
      </c>
      <c r="D65" s="43">
        <f>IF(SUM(F$49:F$51)&lt;1,"",INDEX(D$49:D$51,MATCH(SMALL(E$49:E$51,ROW(A1)),E$49:E$51,0)))</f>
        <v>12.090999999999999</v>
      </c>
      <c r="E65" s="43">
        <f>IF(SUM(F$49:F$51)&lt;1,"",INDEX(E$49:E$51,MATCH(SMALL(F$49:F$51,ROW(A1)),F$49:F$51,0)))</f>
        <v>11.978</v>
      </c>
      <c r="F65" s="62">
        <f>IF(SUM(F$49:F$51)&lt;1,"",INDEX(F$49:F$51,MATCH(SMALL(F$49:F$51,ROW(B1)),F$49:F$51,0)))</f>
        <v>1</v>
      </c>
    </row>
    <row r="66" spans="1:13" ht="13.15" hidden="1" customHeight="1" outlineLevel="1">
      <c r="A66" s="50" t="str">
        <f>IF(SUM(F$49:F$51)&lt;1.9,"",INDEX(A$49:A$51,MATCH(SMALL(F$49:F$51,ROW(A2)),F$49:F$51,0)))</f>
        <v>Heller</v>
      </c>
      <c r="B66" s="8" t="str">
        <f>IF(SUM(F$49:F$51)&lt;1.9,"",INDEX(B$49:B$51,MATCH(SMALL(F$49:F$51,ROW(A2)),F$49:F$51,0)))</f>
        <v>Lea</v>
      </c>
      <c r="C66" s="55">
        <f>IF(SUM(F$49:F$51)&lt;1.9,"",INDEX(C$49:C$51,MATCH(SMALL(F$49:F$51,ROW(A2)),F$49:F$51,0)))</f>
        <v>23</v>
      </c>
      <c r="D66" s="43">
        <f>IF(SUM(F$49:F$51)&lt;1.9,"",INDEX(D$49:D$51,MATCH(SMALL(E$49:E$51,ROW(A2)),E$49:E$51,0)))</f>
        <v>12.403</v>
      </c>
      <c r="E66" s="43">
        <f>IF(SUM(F$49:F$51)&lt;1.9,"",INDEX(E$49:E$51,MATCH(SMALL(F$49:F$51,ROW(A2)),F$49:F$51,0)))</f>
        <v>12.334</v>
      </c>
      <c r="F66" s="62">
        <f>IF(SUM(F$49:F$51)&lt;1.9,"",INDEX(F$49:F$51,MATCH(SMALL(F$49:F$51,ROW(B2)),F$49:F$51,0)))</f>
        <v>2</v>
      </c>
    </row>
    <row r="67" spans="1:13" ht="13.15" hidden="1" customHeight="1" outlineLevel="1">
      <c r="A67" s="50" t="str">
        <f>IF(SUM(F$49:F$51)&lt;5.9,"",INDEX(A$49:A$51,MATCH(SMALL(F$49:F$51,ROW(A3)),F$49:F$51,0)))</f>
        <v>Oxhaj</v>
      </c>
      <c r="B67" s="8" t="str">
        <f>IF(SUM(F$49:F$51)&lt;5.9,"",INDEX(B$49:B$51,MATCH(SMALL(F$49:F$51,ROW(A3)),F$49:F$51,0)))</f>
        <v>Genisa</v>
      </c>
      <c r="C67" s="55">
        <f>IF(SUM(F$49:F$51)&lt;5.9,"",INDEX(C$49:C$51,MATCH(SMALL(F$49:F$51,ROW(A3)),F$49:F$51,0)))</f>
        <v>17</v>
      </c>
      <c r="D67" s="43">
        <f>IF(SUM(F$49:F$51)&lt;5.9,"",INDEX(D$49:D$51,MATCH(SMALL(E$49:E$51,ROW(A3)),E$49:E$51,0)))</f>
        <v>13.114000000000001</v>
      </c>
      <c r="E67" s="43">
        <f>IF(SUM(F$49:F$51)&lt;5.9,"",INDEX(E$49:E$51,MATCH(SMALL(F$49:F$51,ROW(A3)),F$49:F$51,0)))</f>
        <v>13.231</v>
      </c>
      <c r="F67" s="62">
        <f>IF(SUM(F$49:F$51)&lt;5.9,"",INDEX(F$49:F$51,MATCH(SMALL(F$49:F$51,ROW(B3)),F$49:F$51,0)))</f>
        <v>3</v>
      </c>
    </row>
    <row r="68" spans="1:13" collapsed="1">
      <c r="M68"/>
    </row>
  </sheetData>
  <mergeCells count="7">
    <mergeCell ref="C56:E56"/>
    <mergeCell ref="F5:F7"/>
    <mergeCell ref="A5:A7"/>
    <mergeCell ref="B5:B7"/>
    <mergeCell ref="D5:D7"/>
    <mergeCell ref="E5:E7"/>
    <mergeCell ref="C5:C7"/>
  </mergeCells>
  <conditionalFormatting sqref="A8:E44">
    <cfRule type="expression" dxfId="17" priority="3">
      <formula>MOD(ROUNDUP(SUBTOTAL(103,$A$8:$A8)/3,0),2)=1</formula>
    </cfRule>
  </conditionalFormatting>
  <conditionalFormatting sqref="F8:F44">
    <cfRule type="expression" dxfId="16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8"/>
  <sheetViews>
    <sheetView topLeftCell="A28" zoomScaleNormal="100" workbookViewId="0">
      <selection activeCell="E52" sqref="E52"/>
    </sheetView>
  </sheetViews>
  <sheetFormatPr baseColWidth="10" defaultColWidth="11.3984375" defaultRowHeight="12.75" outlineLevelRow="1"/>
  <cols>
    <col min="1" max="1" width="21.73046875" style="3" customWidth="1"/>
    <col min="2" max="2" width="17.86328125" style="3" customWidth="1"/>
    <col min="3" max="4" width="7.59765625" style="22" customWidth="1"/>
    <col min="5" max="5" width="8.265625" style="3" customWidth="1"/>
    <col min="6" max="6" width="7.265625" style="3" customWidth="1"/>
    <col min="7" max="7" width="12.73046875" style="3" customWidth="1"/>
    <col min="8" max="8" width="6.1328125" style="3" customWidth="1"/>
    <col min="9" max="13" width="11.3984375" style="3"/>
  </cols>
  <sheetData>
    <row r="1" spans="1:8" ht="3" customHeight="1">
      <c r="A1" s="1"/>
      <c r="B1" s="1"/>
      <c r="C1" s="38"/>
      <c r="D1" s="38"/>
      <c r="E1" s="1"/>
      <c r="F1" s="1"/>
      <c r="G1" s="2"/>
      <c r="H1" s="2"/>
    </row>
    <row r="2" spans="1:8" ht="13.15">
      <c r="A2" s="4"/>
      <c r="B2" s="5"/>
      <c r="C2" s="39"/>
      <c r="D2" s="39"/>
      <c r="E2" s="5"/>
      <c r="F2" s="5"/>
    </row>
    <row r="3" spans="1:8" ht="13.15">
      <c r="A3" s="4" t="s">
        <v>62</v>
      </c>
      <c r="B3" s="5"/>
      <c r="C3" s="6" t="s">
        <v>48</v>
      </c>
      <c r="D3" s="39"/>
      <c r="E3" s="6"/>
      <c r="F3" s="6">
        <v>2022</v>
      </c>
    </row>
    <row r="4" spans="1:8">
      <c r="A4" s="5"/>
      <c r="B4" s="5"/>
      <c r="C4" s="39"/>
      <c r="D4" s="39"/>
      <c r="E4" s="5"/>
      <c r="F4" s="5"/>
    </row>
    <row r="5" spans="1:8" ht="12.75" customHeight="1">
      <c r="A5" s="92" t="s">
        <v>4</v>
      </c>
      <c r="B5" s="94" t="s">
        <v>5</v>
      </c>
      <c r="C5" s="96" t="s">
        <v>10</v>
      </c>
      <c r="D5" s="96" t="s">
        <v>11</v>
      </c>
      <c r="E5" s="96" t="s">
        <v>12</v>
      </c>
      <c r="F5" s="90" t="s">
        <v>13</v>
      </c>
    </row>
    <row r="6" spans="1:8">
      <c r="A6" s="93"/>
      <c r="B6" s="95"/>
      <c r="C6" s="97"/>
      <c r="D6" s="97"/>
      <c r="E6" s="97"/>
      <c r="F6" s="91"/>
    </row>
    <row r="7" spans="1:8">
      <c r="A7" s="93"/>
      <c r="B7" s="95"/>
      <c r="C7" s="97"/>
      <c r="D7" s="97"/>
      <c r="E7" s="97"/>
      <c r="F7" s="91"/>
    </row>
    <row r="8" spans="1:8" ht="13.15">
      <c r="A8" s="47" t="s">
        <v>63</v>
      </c>
      <c r="B8" s="23" t="s">
        <v>64</v>
      </c>
      <c r="C8" s="53">
        <v>25</v>
      </c>
      <c r="D8" s="54">
        <v>2010</v>
      </c>
      <c r="E8" s="7">
        <v>12.893000000000001</v>
      </c>
      <c r="F8" s="9">
        <f t="shared" ref="F8:F44" si="0">IF(E8="","",RANK(E8,$E$8:$E$44,2))</f>
        <v>5</v>
      </c>
      <c r="H8" s="10"/>
    </row>
    <row r="9" spans="1:8" ht="13.15">
      <c r="A9" s="48" t="s">
        <v>65</v>
      </c>
      <c r="B9" s="24" t="s">
        <v>66</v>
      </c>
      <c r="C9" s="53">
        <v>26</v>
      </c>
      <c r="D9" s="53">
        <v>2010</v>
      </c>
      <c r="E9" s="11">
        <v>13.301</v>
      </c>
      <c r="F9" s="13">
        <f t="shared" si="0"/>
        <v>7</v>
      </c>
    </row>
    <row r="10" spans="1:8" ht="13.15">
      <c r="A10" s="48" t="s">
        <v>67</v>
      </c>
      <c r="B10" s="36" t="s">
        <v>68</v>
      </c>
      <c r="C10" s="53">
        <v>27</v>
      </c>
      <c r="D10" s="53">
        <v>2010</v>
      </c>
      <c r="E10" s="11">
        <v>13.722</v>
      </c>
      <c r="F10" s="13">
        <f t="shared" si="0"/>
        <v>8</v>
      </c>
    </row>
    <row r="11" spans="1:8" ht="13.15">
      <c r="A11" s="48" t="s">
        <v>43</v>
      </c>
      <c r="B11" s="36" t="s">
        <v>69</v>
      </c>
      <c r="C11" s="53">
        <v>28</v>
      </c>
      <c r="D11" s="53">
        <v>2010</v>
      </c>
      <c r="E11" s="11">
        <v>13.15</v>
      </c>
      <c r="F11" s="13">
        <f t="shared" si="0"/>
        <v>6</v>
      </c>
    </row>
    <row r="12" spans="1:8" ht="13.15">
      <c r="A12" s="48" t="s">
        <v>70</v>
      </c>
      <c r="B12" s="36" t="s">
        <v>71</v>
      </c>
      <c r="C12" s="53">
        <v>29</v>
      </c>
      <c r="D12" s="53">
        <v>2010</v>
      </c>
      <c r="E12" s="11">
        <v>12.653</v>
      </c>
      <c r="F12" s="13">
        <f t="shared" si="0"/>
        <v>3</v>
      </c>
    </row>
    <row r="13" spans="1:8" ht="13.15">
      <c r="A13" s="48" t="s">
        <v>72</v>
      </c>
      <c r="B13" s="37" t="s">
        <v>73</v>
      </c>
      <c r="C13" s="53">
        <v>30</v>
      </c>
      <c r="D13" s="53">
        <v>2010</v>
      </c>
      <c r="E13" s="11">
        <v>12.654</v>
      </c>
      <c r="F13" s="13">
        <f t="shared" si="0"/>
        <v>4</v>
      </c>
    </row>
    <row r="14" spans="1:8" ht="13.15">
      <c r="A14" s="48" t="s">
        <v>74</v>
      </c>
      <c r="B14" s="37" t="s">
        <v>75</v>
      </c>
      <c r="C14" s="53">
        <v>31</v>
      </c>
      <c r="D14" s="53">
        <v>2009</v>
      </c>
      <c r="E14" s="11">
        <v>11.954000000000001</v>
      </c>
      <c r="F14" s="13">
        <f t="shared" si="0"/>
        <v>2</v>
      </c>
    </row>
    <row r="15" spans="1:8" ht="13.15">
      <c r="A15" s="48" t="s">
        <v>76</v>
      </c>
      <c r="B15" s="36" t="s">
        <v>77</v>
      </c>
      <c r="C15" s="53">
        <v>32</v>
      </c>
      <c r="D15" s="53">
        <v>2009</v>
      </c>
      <c r="E15" s="11">
        <v>11.143000000000001</v>
      </c>
      <c r="F15" s="13">
        <f t="shared" si="0"/>
        <v>1</v>
      </c>
    </row>
    <row r="16" spans="1:8" ht="13.15">
      <c r="A16" s="48"/>
      <c r="B16" s="37"/>
      <c r="C16" s="53"/>
      <c r="D16" s="53"/>
      <c r="E16" s="11"/>
      <c r="F16" s="13" t="str">
        <f t="shared" si="0"/>
        <v/>
      </c>
    </row>
    <row r="17" spans="1:6" ht="13.15">
      <c r="A17" s="48"/>
      <c r="B17" s="37"/>
      <c r="C17" s="53"/>
      <c r="D17" s="53"/>
      <c r="E17" s="11"/>
      <c r="F17" s="13" t="str">
        <f t="shared" si="0"/>
        <v/>
      </c>
    </row>
    <row r="18" spans="1:6" ht="13.15">
      <c r="A18" s="48"/>
      <c r="B18" s="37"/>
      <c r="C18" s="53"/>
      <c r="D18" s="53"/>
      <c r="E18" s="11"/>
      <c r="F18" s="13" t="str">
        <f t="shared" si="0"/>
        <v/>
      </c>
    </row>
    <row r="19" spans="1:6" ht="13.15">
      <c r="A19" s="48"/>
      <c r="B19" s="37"/>
      <c r="C19" s="53"/>
      <c r="D19" s="53"/>
      <c r="E19" s="11"/>
      <c r="F19" s="13" t="str">
        <f t="shared" si="0"/>
        <v/>
      </c>
    </row>
    <row r="20" spans="1:6" ht="13.15">
      <c r="A20" s="48"/>
      <c r="B20" s="36"/>
      <c r="C20" s="53"/>
      <c r="D20" s="53"/>
      <c r="E20" s="11"/>
      <c r="F20" s="13" t="str">
        <f t="shared" si="0"/>
        <v/>
      </c>
    </row>
    <row r="21" spans="1:6" ht="13.15">
      <c r="A21" s="48"/>
      <c r="B21" s="37"/>
      <c r="C21" s="53"/>
      <c r="D21" s="53"/>
      <c r="E21" s="11"/>
      <c r="F21" s="13" t="str">
        <f t="shared" si="0"/>
        <v/>
      </c>
    </row>
    <row r="22" spans="1:6" ht="13.15">
      <c r="A22" s="48"/>
      <c r="B22" s="37"/>
      <c r="C22" s="53"/>
      <c r="D22" s="53"/>
      <c r="E22" s="11"/>
      <c r="F22" s="13" t="str">
        <f t="shared" si="0"/>
        <v/>
      </c>
    </row>
    <row r="23" spans="1:6" ht="13.15">
      <c r="A23" s="48"/>
      <c r="B23" s="37"/>
      <c r="C23" s="53"/>
      <c r="D23" s="53"/>
      <c r="E23" s="11"/>
      <c r="F23" s="13" t="str">
        <f t="shared" si="0"/>
        <v/>
      </c>
    </row>
    <row r="24" spans="1:6" ht="13.15">
      <c r="A24" s="48"/>
      <c r="B24" s="25"/>
      <c r="C24" s="53"/>
      <c r="D24" s="53"/>
      <c r="E24" s="11"/>
      <c r="F24" s="13" t="str">
        <f t="shared" si="0"/>
        <v/>
      </c>
    </row>
    <row r="25" spans="1:6" ht="13.15">
      <c r="A25" s="48"/>
      <c r="B25" s="37"/>
      <c r="C25" s="53"/>
      <c r="D25" s="53"/>
      <c r="E25" s="11"/>
      <c r="F25" s="13" t="str">
        <f t="shared" si="0"/>
        <v/>
      </c>
    </row>
    <row r="26" spans="1:6" ht="13.15">
      <c r="A26" s="48"/>
      <c r="B26" s="37"/>
      <c r="C26" s="53"/>
      <c r="D26" s="53"/>
      <c r="E26" s="11"/>
      <c r="F26" s="13" t="str">
        <f t="shared" si="0"/>
        <v/>
      </c>
    </row>
    <row r="27" spans="1:6" ht="13.15">
      <c r="A27" s="48"/>
      <c r="B27" s="36"/>
      <c r="C27" s="53"/>
      <c r="D27" s="53"/>
      <c r="E27" s="11"/>
      <c r="F27" s="13" t="str">
        <f t="shared" si="0"/>
        <v/>
      </c>
    </row>
    <row r="28" spans="1:6" ht="13.15">
      <c r="A28" s="48"/>
      <c r="B28" s="37"/>
      <c r="C28" s="53"/>
      <c r="D28" s="53"/>
      <c r="E28" s="11"/>
      <c r="F28" s="13" t="str">
        <f t="shared" si="0"/>
        <v/>
      </c>
    </row>
    <row r="29" spans="1:6" ht="13.15">
      <c r="A29" s="48"/>
      <c r="B29" s="37"/>
      <c r="C29" s="53"/>
      <c r="D29" s="53"/>
      <c r="E29" s="11"/>
      <c r="F29" s="13" t="str">
        <f t="shared" si="0"/>
        <v/>
      </c>
    </row>
    <row r="30" spans="1:6" ht="13.15">
      <c r="A30" s="48"/>
      <c r="B30" s="37"/>
      <c r="C30" s="53"/>
      <c r="D30" s="53"/>
      <c r="E30" s="11"/>
      <c r="F30" s="13" t="str">
        <f t="shared" si="0"/>
        <v/>
      </c>
    </row>
    <row r="31" spans="1:6" ht="13.15">
      <c r="A31" s="48"/>
      <c r="B31" s="36"/>
      <c r="C31" s="53"/>
      <c r="D31" s="53"/>
      <c r="E31" s="11"/>
      <c r="F31" s="13" t="str">
        <f t="shared" si="0"/>
        <v/>
      </c>
    </row>
    <row r="32" spans="1:6" ht="13.15">
      <c r="A32" s="48"/>
      <c r="B32" s="37"/>
      <c r="C32" s="53"/>
      <c r="D32" s="53"/>
      <c r="E32" s="11"/>
      <c r="F32" s="13" t="str">
        <f t="shared" si="0"/>
        <v/>
      </c>
    </row>
    <row r="33" spans="1:6" ht="13.15">
      <c r="A33" s="48"/>
      <c r="B33" s="37"/>
      <c r="C33" s="53"/>
      <c r="D33" s="53"/>
      <c r="E33" s="11"/>
      <c r="F33" s="13" t="str">
        <f t="shared" si="0"/>
        <v/>
      </c>
    </row>
    <row r="34" spans="1:6" ht="13.15">
      <c r="A34" s="48"/>
      <c r="B34" s="37"/>
      <c r="C34" s="53"/>
      <c r="D34" s="53"/>
      <c r="E34" s="11"/>
      <c r="F34" s="13" t="str">
        <f t="shared" si="0"/>
        <v/>
      </c>
    </row>
    <row r="35" spans="1:6" ht="13.15">
      <c r="A35" s="48"/>
      <c r="B35" s="37"/>
      <c r="C35" s="53"/>
      <c r="D35" s="53"/>
      <c r="E35" s="11"/>
      <c r="F35" s="13" t="str">
        <f t="shared" si="0"/>
        <v/>
      </c>
    </row>
    <row r="36" spans="1:6" ht="13.15">
      <c r="A36" s="48"/>
      <c r="B36" s="37"/>
      <c r="C36" s="53"/>
      <c r="D36" s="53"/>
      <c r="E36" s="11"/>
      <c r="F36" s="13" t="str">
        <f t="shared" si="0"/>
        <v/>
      </c>
    </row>
    <row r="37" spans="1:6" ht="13.15">
      <c r="A37" s="48"/>
      <c r="B37" s="37"/>
      <c r="C37" s="53"/>
      <c r="D37" s="53"/>
      <c r="E37" s="11"/>
      <c r="F37" s="13" t="str">
        <f t="shared" si="0"/>
        <v/>
      </c>
    </row>
    <row r="38" spans="1:6" ht="13.15">
      <c r="A38" s="48"/>
      <c r="B38" s="37"/>
      <c r="C38" s="53"/>
      <c r="D38" s="53"/>
      <c r="E38" s="11"/>
      <c r="F38" s="13" t="str">
        <f t="shared" si="0"/>
        <v/>
      </c>
    </row>
    <row r="39" spans="1:6" ht="13.15">
      <c r="A39" s="48"/>
      <c r="B39" s="37"/>
      <c r="C39" s="53"/>
      <c r="D39" s="53"/>
      <c r="E39" s="11"/>
      <c r="F39" s="13" t="str">
        <f t="shared" si="0"/>
        <v/>
      </c>
    </row>
    <row r="40" spans="1:6" ht="13.15">
      <c r="A40" s="48"/>
      <c r="B40" s="26"/>
      <c r="C40" s="53"/>
      <c r="D40" s="53" t="str">
        <f t="shared" ref="D40:D44" si="1">IF(A40="","","C")</f>
        <v/>
      </c>
      <c r="E40" s="11"/>
      <c r="F40" s="13" t="str">
        <f t="shared" si="0"/>
        <v/>
      </c>
    </row>
    <row r="41" spans="1:6" ht="13.15">
      <c r="A41" s="48"/>
      <c r="B41" s="26"/>
      <c r="C41" s="53"/>
      <c r="D41" s="53" t="str">
        <f t="shared" si="1"/>
        <v/>
      </c>
      <c r="E41" s="11"/>
      <c r="F41" s="13" t="str">
        <f t="shared" si="0"/>
        <v/>
      </c>
    </row>
    <row r="42" spans="1:6" ht="13.15">
      <c r="A42" s="48"/>
      <c r="B42" s="26"/>
      <c r="C42" s="53"/>
      <c r="D42" s="53" t="str">
        <f t="shared" si="1"/>
        <v/>
      </c>
      <c r="E42" s="11"/>
      <c r="F42" s="13" t="str">
        <f t="shared" si="0"/>
        <v/>
      </c>
    </row>
    <row r="43" spans="1:6" ht="13.15">
      <c r="A43" s="48"/>
      <c r="B43" s="27"/>
      <c r="C43" s="53"/>
      <c r="D43" s="53" t="str">
        <f t="shared" si="1"/>
        <v/>
      </c>
      <c r="E43" s="11"/>
      <c r="F43" s="13" t="str">
        <f t="shared" si="0"/>
        <v/>
      </c>
    </row>
    <row r="44" spans="1:6" ht="13.15">
      <c r="A44" s="48"/>
      <c r="B44" s="27"/>
      <c r="C44" s="53"/>
      <c r="D44" s="53" t="str">
        <f t="shared" si="1"/>
        <v/>
      </c>
      <c r="E44" s="11"/>
      <c r="F44" s="13" t="str">
        <f t="shared" si="0"/>
        <v/>
      </c>
    </row>
    <row r="45" spans="1:6">
      <c r="B45" s="5"/>
      <c r="C45" s="14"/>
      <c r="D45" s="14"/>
      <c r="E45" s="15"/>
    </row>
    <row r="46" spans="1:6" ht="13.15">
      <c r="A46" s="4" t="s">
        <v>0</v>
      </c>
      <c r="E46" s="30"/>
    </row>
    <row r="47" spans="1:6" ht="13.15">
      <c r="C47" s="29" t="s">
        <v>1</v>
      </c>
      <c r="D47" s="29" t="s">
        <v>2</v>
      </c>
      <c r="E47" s="42" t="s">
        <v>2</v>
      </c>
      <c r="F47" s="46" t="s">
        <v>3</v>
      </c>
    </row>
    <row r="48" spans="1:6" ht="13.15">
      <c r="A48" s="49" t="s">
        <v>4</v>
      </c>
      <c r="B48" s="16" t="s">
        <v>5</v>
      </c>
      <c r="C48" s="28" t="s">
        <v>6</v>
      </c>
      <c r="D48" s="28" t="s">
        <v>7</v>
      </c>
      <c r="E48" s="40" t="s">
        <v>8</v>
      </c>
      <c r="F48" s="17" t="s">
        <v>8</v>
      </c>
    </row>
    <row r="49" spans="1:14">
      <c r="A49" s="50" t="str">
        <f>IF(SUM(F$8:F$44)&lt;1,"",INDEX(A$8:A$44,MATCH(SMALL(F$8:F$44,ROW(A1)),F$8:F$44,0)))</f>
        <v>Schumacher</v>
      </c>
      <c r="B49" s="8" t="str">
        <f>IF(SUM(F$8:F$44)&lt;1,"",INDEX(B$8:B$44,MATCH(SMALL(F$8:F$44,ROW(A1)),F$8:F$44,0)))</f>
        <v>Levin</v>
      </c>
      <c r="C49" s="55">
        <f>IF(SUM(F$8:F$44)&lt;1,"",INDEX(C$8:C$44,MATCH(SMALL(F$8:F$44,ROW(A1)),F$8:F$44,0)))</f>
        <v>32</v>
      </c>
      <c r="D49" s="43">
        <f>IF(SUM(F$8:F$44)&lt;1,"",INDEX(E$8:E$44,MATCH(SMALL(F$8:F$44,ROW(B1)),F$8:F$44,0)))</f>
        <v>11.143000000000001</v>
      </c>
      <c r="E49" s="98">
        <v>11.349</v>
      </c>
      <c r="F49" s="31">
        <f>IF(E49="","",RANK(E49,$E$49:$E$51,1))</f>
        <v>1</v>
      </c>
    </row>
    <row r="50" spans="1:14">
      <c r="A50" s="51" t="str">
        <f>IF(SUM(F$8:F$44)&lt;1.9,"",INDEX(A$8:A$44,MATCH(SMALL(F$8:F$44,ROW(A2)),F$8:F$44,0)))</f>
        <v>Knüsel</v>
      </c>
      <c r="B50" s="12" t="str">
        <f>IF(SUM(F$8:F$44)&lt;1.9,"",INDEX(B$8:B$44,MATCH(SMALL(F$8:F$44,ROW(A2)),F$8:F$44,0)))</f>
        <v>Brian</v>
      </c>
      <c r="C50" s="56">
        <f>IF(SUM(F$8:F$44)&lt;1.9,"",INDEX(C$8:C$44,MATCH(SMALL(F$8:F$44,ROW(A2)),F$8:F$44,0)))</f>
        <v>31</v>
      </c>
      <c r="D50" s="44">
        <f>IF(SUM(F$8:F$44)&lt;1.9,"",INDEX(E$8:E$44,MATCH(SMALL(F$8:F$44,ROW(B2)),F$8:F$44,0)))</f>
        <v>11.954000000000001</v>
      </c>
      <c r="E50" s="99">
        <v>12.044</v>
      </c>
      <c r="F50" s="32">
        <f t="shared" ref="F50:F51" si="2">IF(E50="","",RANK(E50,$E$49:$E$51,1))</f>
        <v>2</v>
      </c>
    </row>
    <row r="51" spans="1:14">
      <c r="A51" s="52" t="str">
        <f>IF(SUM(F$8:F$44)&lt;3.9,"",INDEX(A$8:A$44,MATCH(SMALL(F$8:F$44,ROW(A3)),F$8:F$44,0)))</f>
        <v>Özgür</v>
      </c>
      <c r="B51" s="20" t="str">
        <f>IF(SUM(F$8:F$44)&lt;3.9,"",INDEX(B$8:B$44,MATCH(SMALL(F$8:F$44,ROW(A3)),F$8:F$44,0)))</f>
        <v>Eren</v>
      </c>
      <c r="C51" s="57">
        <f>IF(SUM(F$8:F$44)&lt;3.9,"",INDEX(C$8:C$44,MATCH(SMALL(F$8:F$44,ROW(A3)),F$8:F$44,0)))</f>
        <v>29</v>
      </c>
      <c r="D51" s="45">
        <f>IF(SUM(F$8:F$44)&lt;3.9,"",INDEX(E$8:E$44,MATCH(SMALL(F$8:F$44,ROW(B3)),F$8:F$44,0)))</f>
        <v>12.653</v>
      </c>
      <c r="E51" s="100">
        <v>12.673</v>
      </c>
      <c r="F51" s="33">
        <f t="shared" si="2"/>
        <v>3</v>
      </c>
    </row>
    <row r="52" spans="1:14">
      <c r="A52" s="5"/>
      <c r="B52" s="5"/>
      <c r="C52" s="5"/>
      <c r="D52" s="5"/>
      <c r="E52" s="5"/>
      <c r="F52" s="5"/>
    </row>
    <row r="53" spans="1:14">
      <c r="A53" s="5"/>
      <c r="B53" s="5"/>
      <c r="C53" s="5"/>
      <c r="D53" s="5"/>
      <c r="E53" s="5"/>
      <c r="F53" s="5"/>
    </row>
    <row r="54" spans="1:14" ht="15">
      <c r="A54" s="41" t="str">
        <f>A3</f>
        <v>De schnöuscht Nebiker, Kategorie C</v>
      </c>
      <c r="B54" s="41"/>
      <c r="C54" s="5"/>
      <c r="D54" s="5"/>
      <c r="E54" s="5"/>
      <c r="F54" s="5"/>
    </row>
    <row r="55" spans="1:14">
      <c r="A55" s="5"/>
      <c r="B55" s="5"/>
      <c r="C55" s="5"/>
      <c r="D55" s="5"/>
      <c r="E55" s="5"/>
      <c r="F55" s="5"/>
    </row>
    <row r="56" spans="1:14" ht="13.9">
      <c r="A56" s="34" t="str">
        <f>IF(SUM(C49:C51)&lt;1,"",IF(F49=1,A49,IF(F50=1,A50,IF(F51=1,A51))))</f>
        <v>Schumacher</v>
      </c>
      <c r="B56" s="35" t="str">
        <f>IF(SUM(C49:C51)&lt;1,"",IF(F49=1,B49,IF(F50=1,B50,IF(F51=1,B51))))</f>
        <v>Levin</v>
      </c>
      <c r="C56" s="88">
        <f>IF(SUM(E49:E51)&lt;1,"",IF(F49=1,E49,IF(F50=1,E50,IF(F51=1,E51))))</f>
        <v>11.349</v>
      </c>
      <c r="D56" s="89"/>
      <c r="E56" s="89"/>
      <c r="N56" s="3"/>
    </row>
    <row r="57" spans="1:14">
      <c r="G57" s="22"/>
      <c r="N57" s="3"/>
    </row>
    <row r="58" spans="1:14">
      <c r="G58" s="22"/>
      <c r="N58" s="3"/>
    </row>
    <row r="59" spans="1:14">
      <c r="G59" s="22"/>
      <c r="N59" s="3"/>
    </row>
    <row r="60" spans="1:14">
      <c r="G60" s="22"/>
      <c r="N60" s="3"/>
    </row>
    <row r="61" spans="1:14">
      <c r="G61" s="22"/>
      <c r="N61" s="3"/>
    </row>
    <row r="63" spans="1:14" ht="13.15" hidden="1" customHeight="1" outlineLevel="1">
      <c r="C63" s="29" t="s">
        <v>1</v>
      </c>
      <c r="D63" s="65" t="s">
        <v>2</v>
      </c>
      <c r="E63" s="29" t="s">
        <v>2</v>
      </c>
      <c r="F63" s="46" t="s">
        <v>3</v>
      </c>
    </row>
    <row r="64" spans="1:14" ht="13.15" hidden="1" customHeight="1" outlineLevel="1">
      <c r="A64" s="49" t="s">
        <v>4</v>
      </c>
      <c r="B64" s="16" t="s">
        <v>5</v>
      </c>
      <c r="C64" s="28" t="s">
        <v>6</v>
      </c>
      <c r="D64" s="66" t="s">
        <v>7</v>
      </c>
      <c r="E64" s="28" t="s">
        <v>8</v>
      </c>
      <c r="F64" s="17" t="s">
        <v>8</v>
      </c>
    </row>
    <row r="65" spans="1:13" ht="13.15" hidden="1" customHeight="1" outlineLevel="1">
      <c r="A65" s="50" t="str">
        <f>IF(SUM(F$49:F$51)&lt;1,"",INDEX(A$49:A$51,MATCH(SMALL(F$49:F$51,ROW(A1)),F$49:F$51,0)))</f>
        <v>Schumacher</v>
      </c>
      <c r="B65" s="8" t="str">
        <f>IF(SUM(F$49:F$51)&lt;1,"",INDEX(B$49:B$51,MATCH(SMALL(F$49:F$51,ROW(A1)),F$49:F$51,0)))</f>
        <v>Levin</v>
      </c>
      <c r="C65" s="55">
        <f>IF(SUM(F$49:F$51)&lt;1,"",INDEX(C$49:C$51,MATCH(SMALL(F$49:F$51,ROW(A1)),F$49:F$51,0)))</f>
        <v>32</v>
      </c>
      <c r="D65" s="43">
        <f>IF(SUM(F$49:F$51)&lt;1,"",INDEX(D$49:D$51,MATCH(SMALL(E$49:E$51,ROW(A1)),E$49:E$51,0)))</f>
        <v>11.143000000000001</v>
      </c>
      <c r="E65" s="43">
        <f>IF(SUM(F$49:F$51)&lt;1,"",INDEX(E$49:E$51,MATCH(SMALL(F$49:F$51,ROW(A1)),F$49:F$51,0)))</f>
        <v>11.349</v>
      </c>
      <c r="F65" s="62">
        <f>IF(SUM(F$49:F$51)&lt;1,"",INDEX(F$49:F$51,MATCH(SMALL(F$49:F$51,ROW(B1)),F$49:F$51,0)))</f>
        <v>1</v>
      </c>
    </row>
    <row r="66" spans="1:13" ht="13.15" hidden="1" customHeight="1" outlineLevel="1">
      <c r="A66" s="50" t="str">
        <f>IF(SUM(F$49:F$51)&lt;1.9,"",INDEX(A$49:A$51,MATCH(SMALL(F$49:F$51,ROW(A2)),F$49:F$51,0)))</f>
        <v>Knüsel</v>
      </c>
      <c r="B66" s="8" t="str">
        <f>IF(SUM(F$49:F$51)&lt;1.9,"",INDEX(B$49:B$51,MATCH(SMALL(F$49:F$51,ROW(A2)),F$49:F$51,0)))</f>
        <v>Brian</v>
      </c>
      <c r="C66" s="55">
        <f>IF(SUM(F$49:F$51)&lt;1.9,"",INDEX(C$49:C$51,MATCH(SMALL(F$49:F$51,ROW(A2)),F$49:F$51,0)))</f>
        <v>31</v>
      </c>
      <c r="D66" s="43">
        <f>IF(SUM(F$49:F$51)&lt;1.9,"",INDEX(D$49:D$51,MATCH(SMALL(E$49:E$51,ROW(A2)),E$49:E$51,0)))</f>
        <v>11.954000000000001</v>
      </c>
      <c r="E66" s="43">
        <f>IF(SUM(F$49:F$51)&lt;1.9,"",INDEX(E$49:E$51,MATCH(SMALL(F$49:F$51,ROW(A2)),F$49:F$51,0)))</f>
        <v>12.044</v>
      </c>
      <c r="F66" s="62">
        <f>IF(SUM(F$49:F$51)&lt;1.9,"",INDEX(F$49:F$51,MATCH(SMALL(F$49:F$51,ROW(B2)),F$49:F$51,0)))</f>
        <v>2</v>
      </c>
    </row>
    <row r="67" spans="1:13" ht="13.15" hidden="1" customHeight="1" outlineLevel="1">
      <c r="A67" s="50" t="str">
        <f>IF(SUM(F$49:F$51)&lt;5.9,"",INDEX(A$49:A$51,MATCH(SMALL(F$49:F$51,ROW(A3)),F$49:F$51,0)))</f>
        <v>Özgür</v>
      </c>
      <c r="B67" s="8" t="str">
        <f>IF(SUM(F$49:F$51)&lt;5.9,"",INDEX(B$49:B$51,MATCH(SMALL(F$49:F$51,ROW(A3)),F$49:F$51,0)))</f>
        <v>Eren</v>
      </c>
      <c r="C67" s="55">
        <f>IF(SUM(F$49:F$51)&lt;5.9,"",INDEX(C$49:C$51,MATCH(SMALL(F$49:F$51,ROW(A3)),F$49:F$51,0)))</f>
        <v>29</v>
      </c>
      <c r="D67" s="43">
        <f>IF(SUM(F$49:F$51)&lt;5.9,"",INDEX(D$49:D$51,MATCH(SMALL(E$49:E$51,ROW(A3)),E$49:E$51,0)))</f>
        <v>12.653</v>
      </c>
      <c r="E67" s="43">
        <f>IF(SUM(F$49:F$51)&lt;5.9,"",INDEX(E$49:E$51,MATCH(SMALL(F$49:F$51,ROW(A3)),F$49:F$51,0)))</f>
        <v>12.673</v>
      </c>
      <c r="F67" s="62">
        <f>IF(SUM(F$49:F$51)&lt;5.9,"",INDEX(F$49:F$51,MATCH(SMALL(F$49:F$51,ROW(B3)),F$49:F$51,0)))</f>
        <v>3</v>
      </c>
    </row>
    <row r="68" spans="1:13" collapsed="1">
      <c r="M68"/>
    </row>
  </sheetData>
  <mergeCells count="7">
    <mergeCell ref="C56:E56"/>
    <mergeCell ref="F5:F7"/>
    <mergeCell ref="A5:A7"/>
    <mergeCell ref="B5:B7"/>
    <mergeCell ref="D5:D7"/>
    <mergeCell ref="E5:E7"/>
    <mergeCell ref="C5:C7"/>
  </mergeCells>
  <conditionalFormatting sqref="A8:E44">
    <cfRule type="expression" dxfId="15" priority="3">
      <formula>MOD(ROUNDUP(SUBTOTAL(103,$A$8:$A8)/3,0),2)=1</formula>
    </cfRule>
  </conditionalFormatting>
  <conditionalFormatting sqref="F8:F44">
    <cfRule type="expression" dxfId="14" priority="2">
      <formula>MOD(ROUNDUP(SUBTOTAL(103,$A$8:$A8)/3,0),2)=1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Header>&amp;L&amp;"Arial,Fett"&amp;16Schnöuschte Nebiker&amp;RNebikon, &amp;D
Seite &amp;P / &amp;N</oddHeader>
    <oddFooter>&amp;L&amp;F /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15</vt:i4>
      </vt:variant>
    </vt:vector>
  </HeadingPairs>
  <TitlesOfParts>
    <vt:vector size="31" baseType="lpstr">
      <vt:lpstr>Zusammenfassung</vt:lpstr>
      <vt:lpstr>S-Nebiker Kat. Erw. weibl.</vt:lpstr>
      <vt:lpstr>S-Nebiker Kat. Erw. männl.</vt:lpstr>
      <vt:lpstr>S-Nebiker Kat. A weibl.</vt:lpstr>
      <vt:lpstr>S-Nebiker Kat. A männl.</vt:lpstr>
      <vt:lpstr>S-Nebiker Kat. B weibl.</vt:lpstr>
      <vt:lpstr>S-Nebiker Kat. B männl.</vt:lpstr>
      <vt:lpstr>S-Nebiker Kat. C weibl.</vt:lpstr>
      <vt:lpstr>S-Nebiker Kat. C männl.</vt:lpstr>
      <vt:lpstr>S-Nebiker Kat. D weibl.</vt:lpstr>
      <vt:lpstr>S-Nebiker Kat. D männl.</vt:lpstr>
      <vt:lpstr>S-Nebiker Kat. E weibl.</vt:lpstr>
      <vt:lpstr>S-Nebiker Kat. E männl.</vt:lpstr>
      <vt:lpstr>S-Nebiker Kat. F weibl.</vt:lpstr>
      <vt:lpstr>S-Nebiker Kat. F männl.</vt:lpstr>
      <vt:lpstr>S-Nebiker Kat. Pföderi</vt:lpstr>
      <vt:lpstr>'S-Nebiker Kat. A männl.'!Drucktitel</vt:lpstr>
      <vt:lpstr>'S-Nebiker Kat. A weibl.'!Drucktitel</vt:lpstr>
      <vt:lpstr>'S-Nebiker Kat. B männl.'!Drucktitel</vt:lpstr>
      <vt:lpstr>'S-Nebiker Kat. B weibl.'!Drucktitel</vt:lpstr>
      <vt:lpstr>'S-Nebiker Kat. C männl.'!Drucktitel</vt:lpstr>
      <vt:lpstr>'S-Nebiker Kat. C weibl.'!Drucktitel</vt:lpstr>
      <vt:lpstr>'S-Nebiker Kat. D männl.'!Drucktitel</vt:lpstr>
      <vt:lpstr>'S-Nebiker Kat. D weibl.'!Drucktitel</vt:lpstr>
      <vt:lpstr>'S-Nebiker Kat. E männl.'!Drucktitel</vt:lpstr>
      <vt:lpstr>'S-Nebiker Kat. E weibl.'!Drucktitel</vt:lpstr>
      <vt:lpstr>'S-Nebiker Kat. Erw. männl.'!Drucktitel</vt:lpstr>
      <vt:lpstr>'S-Nebiker Kat. Erw. weibl.'!Drucktitel</vt:lpstr>
      <vt:lpstr>'S-Nebiker Kat. F männl.'!Drucktitel</vt:lpstr>
      <vt:lpstr>'S-Nebiker Kat. F weibl.'!Drucktitel</vt:lpstr>
      <vt:lpstr>'S-Nebiker Kat. Pföderi'!Drucktitel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Bänziger</dc:creator>
  <cp:keywords/>
  <dc:description/>
  <cp:lastModifiedBy>Patrick</cp:lastModifiedBy>
  <cp:revision/>
  <cp:lastPrinted>2022-05-06T12:56:48Z</cp:lastPrinted>
  <dcterms:created xsi:type="dcterms:W3CDTF">2017-05-01T17:29:55Z</dcterms:created>
  <dcterms:modified xsi:type="dcterms:W3CDTF">2022-05-06T16:34:26Z</dcterms:modified>
  <cp:category/>
  <cp:contentStatus/>
</cp:coreProperties>
</file>